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 - Komunikace" sheetId="2" r:id="rId2"/>
    <sheet name="2 - Elektroinstalace" sheetId="3" r:id="rId3"/>
    <sheet name="3 - Vegetační úpravy" sheetId="4" r:id="rId4"/>
    <sheet name="4 - VRN" sheetId="5" r:id="rId5"/>
  </sheets>
  <definedNames>
    <definedName name="_xlnm.Print_Area" localSheetId="0">'Rekapitulace stavby'!$D$4:$AO$76,'Rekapitulace stavby'!$C$82:$AQ$99</definedName>
    <definedName name="_xlnm.Print_Titles" localSheetId="0">'Rekapitulace stavby'!$92:$92</definedName>
    <definedName name="_xlnm._FilterDatabase" localSheetId="1" hidden="1">'1 - Komunikace'!$C$121:$K$260</definedName>
    <definedName name="_xlnm.Print_Area" localSheetId="1">'1 - Komunikace'!$C$4:$J$76,'1 - Komunikace'!$C$82:$J$103,'1 - Komunikace'!$C$109:$K$260</definedName>
    <definedName name="_xlnm.Print_Titles" localSheetId="1">'1 - Komunikace'!$121:$121</definedName>
    <definedName name="_xlnm._FilterDatabase" localSheetId="2" hidden="1">'2 - Elektroinstalace'!$C$117:$K$157</definedName>
    <definedName name="_xlnm.Print_Area" localSheetId="2">'2 - Elektroinstalace'!$C$4:$J$76,'2 - Elektroinstalace'!$C$82:$J$99,'2 - Elektroinstalace'!$C$105:$K$157</definedName>
    <definedName name="_xlnm.Print_Titles" localSheetId="2">'2 - Elektroinstalace'!$117:$117</definedName>
    <definedName name="_xlnm._FilterDatabase" localSheetId="3" hidden="1">'3 - Vegetační úpravy'!$C$116:$K$138</definedName>
    <definedName name="_xlnm.Print_Area" localSheetId="3">'3 - Vegetační úpravy'!$C$4:$J$76,'3 - Vegetační úpravy'!$C$82:$J$98,'3 - Vegetační úpravy'!$C$104:$K$138</definedName>
    <definedName name="_xlnm.Print_Titles" localSheetId="3">'3 - Vegetační úpravy'!$116:$116</definedName>
    <definedName name="_xlnm._FilterDatabase" localSheetId="4" hidden="1">'4 - VRN'!$C$121:$K$139</definedName>
    <definedName name="_xlnm.Print_Area" localSheetId="4">'4 - VRN'!$C$4:$J$76,'4 - VRN'!$C$82:$J$103,'4 - VRN'!$C$109:$K$139</definedName>
    <definedName name="_xlnm.Print_Titles" localSheetId="4">'4 - VRN'!$121:$121</definedName>
  </definedNames>
  <calcPr/>
</workbook>
</file>

<file path=xl/calcChain.xml><?xml version="1.0" encoding="utf-8"?>
<calcChain xmlns="http://schemas.openxmlformats.org/spreadsheetml/2006/main">
  <c i="5" r="J37"/>
  <c r="J36"/>
  <c i="1" r="AY98"/>
  <c i="5" r="J35"/>
  <c i="1" r="AX98"/>
  <c i="5" r="BI138"/>
  <c r="BH138"/>
  <c r="BG138"/>
  <c r="BF138"/>
  <c r="T138"/>
  <c r="T137"/>
  <c r="R138"/>
  <c r="R137"/>
  <c r="P138"/>
  <c r="P137"/>
  <c r="BK138"/>
  <c r="BK137"/>
  <c r="J137"/>
  <c r="J138"/>
  <c r="BE138"/>
  <c r="J102"/>
  <c r="BI135"/>
  <c r="BH135"/>
  <c r="BG135"/>
  <c r="BF135"/>
  <c r="T135"/>
  <c r="T134"/>
  <c r="R135"/>
  <c r="R134"/>
  <c r="P135"/>
  <c r="P134"/>
  <c r="BK135"/>
  <c r="BK134"/>
  <c r="J134"/>
  <c r="J135"/>
  <c r="BE135"/>
  <c r="J101"/>
  <c r="BI132"/>
  <c r="BH132"/>
  <c r="BG132"/>
  <c r="BF132"/>
  <c r="T132"/>
  <c r="T131"/>
  <c r="R132"/>
  <c r="R131"/>
  <c r="P132"/>
  <c r="P131"/>
  <c r="BK132"/>
  <c r="BK131"/>
  <c r="J131"/>
  <c r="J132"/>
  <c r="BE132"/>
  <c r="J100"/>
  <c r="BI129"/>
  <c r="BH129"/>
  <c r="BG129"/>
  <c r="BF129"/>
  <c r="T129"/>
  <c r="T128"/>
  <c r="R129"/>
  <c r="R128"/>
  <c r="P129"/>
  <c r="P128"/>
  <c r="BK129"/>
  <c r="BK128"/>
  <c r="J128"/>
  <c r="J129"/>
  <c r="BE129"/>
  <c r="J99"/>
  <c r="BI127"/>
  <c r="BH127"/>
  <c r="BG127"/>
  <c r="BF127"/>
  <c r="T127"/>
  <c r="R127"/>
  <c r="P127"/>
  <c r="BK127"/>
  <c r="J127"/>
  <c r="BE127"/>
  <c r="BI125"/>
  <c r="F37"/>
  <c i="1" r="BD98"/>
  <c i="5" r="BH125"/>
  <c r="F36"/>
  <c i="1" r="BC98"/>
  <c i="5" r="BG125"/>
  <c r="F35"/>
  <c i="1" r="BB98"/>
  <c i="5" r="BF125"/>
  <c r="J34"/>
  <c i="1" r="AW98"/>
  <c i="5" r="F34"/>
  <c i="1" r="BA98"/>
  <c i="5" r="T125"/>
  <c r="T124"/>
  <c r="T123"/>
  <c r="T122"/>
  <c r="R125"/>
  <c r="R124"/>
  <c r="R123"/>
  <c r="R122"/>
  <c r="P125"/>
  <c r="P124"/>
  <c r="P123"/>
  <c r="P122"/>
  <c i="1" r="AU98"/>
  <c i="5" r="BK125"/>
  <c r="BK124"/>
  <c r="J124"/>
  <c r="BK123"/>
  <c r="J123"/>
  <c r="BK122"/>
  <c r="J122"/>
  <c r="J96"/>
  <c r="J30"/>
  <c i="1" r="AG98"/>
  <c i="5" r="J125"/>
  <c r="BE125"/>
  <c r="J33"/>
  <c i="1" r="AV98"/>
  <c i="5" r="F33"/>
  <c i="1" r="AZ98"/>
  <c i="5" r="J98"/>
  <c r="J97"/>
  <c r="J119"/>
  <c r="F118"/>
  <c r="F116"/>
  <c r="E114"/>
  <c r="J92"/>
  <c r="F91"/>
  <c r="F89"/>
  <c r="E87"/>
  <c r="J39"/>
  <c r="J21"/>
  <c r="E21"/>
  <c r="J118"/>
  <c r="J91"/>
  <c r="J20"/>
  <c r="J18"/>
  <c r="E18"/>
  <c r="F119"/>
  <c r="F92"/>
  <c r="J17"/>
  <c r="J12"/>
  <c r="J116"/>
  <c r="J89"/>
  <c r="E7"/>
  <c r="E112"/>
  <c r="E85"/>
  <c i="4" r="J37"/>
  <c r="J36"/>
  <c i="1" r="AY97"/>
  <c i="4" r="J35"/>
  <c i="1" r="AX97"/>
  <c i="4"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3"/>
  <c r="BH123"/>
  <c r="BG123"/>
  <c r="BF123"/>
  <c r="T123"/>
  <c r="R123"/>
  <c r="P123"/>
  <c r="BK123"/>
  <c r="J123"/>
  <c r="BE123"/>
  <c r="BI122"/>
  <c r="BH122"/>
  <c r="BG122"/>
  <c r="BF122"/>
  <c r="T122"/>
  <c r="R122"/>
  <c r="P122"/>
  <c r="BK122"/>
  <c r="J122"/>
  <c r="BE122"/>
  <c r="BI120"/>
  <c r="BH120"/>
  <c r="BG120"/>
  <c r="BF120"/>
  <c r="T120"/>
  <c r="R120"/>
  <c r="P120"/>
  <c r="BK120"/>
  <c r="J120"/>
  <c r="BE120"/>
  <c r="BI119"/>
  <c r="F37"/>
  <c i="1" r="BD97"/>
  <c i="4" r="BH119"/>
  <c r="F36"/>
  <c i="1" r="BC97"/>
  <c i="4" r="BG119"/>
  <c r="F35"/>
  <c i="1" r="BB97"/>
  <c i="4" r="BF119"/>
  <c r="J34"/>
  <c i="1" r="AW97"/>
  <c i="4" r="F34"/>
  <c i="1" r="BA97"/>
  <c i="4" r="T119"/>
  <c r="T118"/>
  <c r="T117"/>
  <c r="R119"/>
  <c r="R118"/>
  <c r="R117"/>
  <c r="P119"/>
  <c r="P118"/>
  <c r="P117"/>
  <c i="1" r="AU97"/>
  <c i="4" r="BK119"/>
  <c r="BK118"/>
  <c r="J118"/>
  <c r="BK117"/>
  <c r="J117"/>
  <c r="J96"/>
  <c r="J30"/>
  <c i="1" r="AG97"/>
  <c i="4" r="J119"/>
  <c r="BE119"/>
  <c r="J33"/>
  <c i="1" r="AV97"/>
  <c i="4" r="F33"/>
  <c i="1" r="AZ97"/>
  <c i="4" r="J97"/>
  <c r="F113"/>
  <c r="F111"/>
  <c r="E109"/>
  <c r="F91"/>
  <c r="F89"/>
  <c r="E87"/>
  <c r="J39"/>
  <c r="J24"/>
  <c r="E24"/>
  <c r="J114"/>
  <c r="J92"/>
  <c r="J23"/>
  <c r="J21"/>
  <c r="E21"/>
  <c r="J113"/>
  <c r="J91"/>
  <c r="J20"/>
  <c r="J18"/>
  <c r="E18"/>
  <c r="F114"/>
  <c r="F92"/>
  <c r="J17"/>
  <c r="J12"/>
  <c r="J111"/>
  <c r="J89"/>
  <c r="E7"/>
  <c r="E107"/>
  <c r="E85"/>
  <c i="3" r="J37"/>
  <c r="J36"/>
  <c i="1" r="AY96"/>
  <c i="3" r="J35"/>
  <c i="1" r="AX96"/>
  <c i="3"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T137"/>
  <c r="R138"/>
  <c r="R137"/>
  <c r="P138"/>
  <c r="P137"/>
  <c r="BK138"/>
  <c r="BK137"/>
  <c r="J137"/>
  <c r="J138"/>
  <c r="BE138"/>
  <c r="J98"/>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20"/>
  <c r="F37"/>
  <c i="1" r="BD96"/>
  <c i="3" r="BH120"/>
  <c r="F36"/>
  <c i="1" r="BC96"/>
  <c i="3" r="BG120"/>
  <c r="F35"/>
  <c i="1" r="BB96"/>
  <c i="3" r="BF120"/>
  <c r="J34"/>
  <c i="1" r="AW96"/>
  <c i="3" r="F34"/>
  <c i="1" r="BA96"/>
  <c i="3" r="T120"/>
  <c r="T119"/>
  <c r="T118"/>
  <c r="R120"/>
  <c r="R119"/>
  <c r="R118"/>
  <c r="P120"/>
  <c r="P119"/>
  <c r="P118"/>
  <c i="1" r="AU96"/>
  <c i="3" r="BK120"/>
  <c r="BK119"/>
  <c r="J119"/>
  <c r="BK118"/>
  <c r="J118"/>
  <c r="J96"/>
  <c r="J30"/>
  <c i="1" r="AG96"/>
  <c i="3" r="J120"/>
  <c r="BE120"/>
  <c r="J33"/>
  <c i="1" r="AV96"/>
  <c i="3" r="F33"/>
  <c i="1" r="AZ96"/>
  <c i="3" r="J97"/>
  <c r="F114"/>
  <c r="F112"/>
  <c r="E110"/>
  <c r="F91"/>
  <c r="F89"/>
  <c r="E87"/>
  <c r="J39"/>
  <c r="J24"/>
  <c r="E24"/>
  <c r="J115"/>
  <c r="J92"/>
  <c r="J23"/>
  <c r="J21"/>
  <c r="E21"/>
  <c r="J114"/>
  <c r="J91"/>
  <c r="J20"/>
  <c r="J18"/>
  <c r="E18"/>
  <c r="F115"/>
  <c r="F92"/>
  <c r="J17"/>
  <c r="J12"/>
  <c r="J112"/>
  <c r="J89"/>
  <c r="E7"/>
  <c r="E108"/>
  <c r="E85"/>
  <c i="2" r="J37"/>
  <c r="J36"/>
  <c i="1" r="AY95"/>
  <c i="2" r="J35"/>
  <c i="1" r="AX95"/>
  <c i="2" r="BI260"/>
  <c r="BH260"/>
  <c r="BG260"/>
  <c r="BF260"/>
  <c r="T260"/>
  <c r="R260"/>
  <c r="P260"/>
  <c r="BK260"/>
  <c r="J260"/>
  <c r="BE260"/>
  <c r="BI259"/>
  <c r="BH259"/>
  <c r="BG259"/>
  <c r="BF259"/>
  <c r="T259"/>
  <c r="R259"/>
  <c r="P259"/>
  <c r="BK259"/>
  <c r="J259"/>
  <c r="BE259"/>
  <c r="BI258"/>
  <c r="BH258"/>
  <c r="BG258"/>
  <c r="BF258"/>
  <c r="T258"/>
  <c r="R258"/>
  <c r="P258"/>
  <c r="BK258"/>
  <c r="J258"/>
  <c r="BE258"/>
  <c r="BI256"/>
  <c r="BH256"/>
  <c r="BG256"/>
  <c r="BF256"/>
  <c r="T256"/>
  <c r="R256"/>
  <c r="P256"/>
  <c r="BK256"/>
  <c r="J256"/>
  <c r="BE256"/>
  <c r="BI254"/>
  <c r="BH254"/>
  <c r="BG254"/>
  <c r="BF254"/>
  <c r="T254"/>
  <c r="R254"/>
  <c r="P254"/>
  <c r="BK254"/>
  <c r="J254"/>
  <c r="BE254"/>
  <c r="BI252"/>
  <c r="BH252"/>
  <c r="BG252"/>
  <c r="BF252"/>
  <c r="T252"/>
  <c r="R252"/>
  <c r="P252"/>
  <c r="BK252"/>
  <c r="J252"/>
  <c r="BE252"/>
  <c r="BI250"/>
  <c r="BH250"/>
  <c r="BG250"/>
  <c r="BF250"/>
  <c r="T250"/>
  <c r="R250"/>
  <c r="P250"/>
  <c r="BK250"/>
  <c r="J250"/>
  <c r="BE250"/>
  <c r="BI248"/>
  <c r="BH248"/>
  <c r="BG248"/>
  <c r="BF248"/>
  <c r="T248"/>
  <c r="R248"/>
  <c r="P248"/>
  <c r="BK248"/>
  <c r="J248"/>
  <c r="BE248"/>
  <c r="BI247"/>
  <c r="BH247"/>
  <c r="BG247"/>
  <c r="BF247"/>
  <c r="T247"/>
  <c r="R247"/>
  <c r="P247"/>
  <c r="BK247"/>
  <c r="J247"/>
  <c r="BE247"/>
  <c r="BI246"/>
  <c r="BH246"/>
  <c r="BG246"/>
  <c r="BF246"/>
  <c r="T246"/>
  <c r="R246"/>
  <c r="P246"/>
  <c r="BK246"/>
  <c r="J246"/>
  <c r="BE246"/>
  <c r="BI245"/>
  <c r="BH245"/>
  <c r="BG245"/>
  <c r="BF245"/>
  <c r="T245"/>
  <c r="R245"/>
  <c r="P245"/>
  <c r="BK245"/>
  <c r="J245"/>
  <c r="BE245"/>
  <c r="BI243"/>
  <c r="BH243"/>
  <c r="BG243"/>
  <c r="BF243"/>
  <c r="T243"/>
  <c r="R243"/>
  <c r="P243"/>
  <c r="BK243"/>
  <c r="J243"/>
  <c r="BE243"/>
  <c r="BI241"/>
  <c r="BH241"/>
  <c r="BG241"/>
  <c r="BF241"/>
  <c r="T241"/>
  <c r="R241"/>
  <c r="P241"/>
  <c r="BK241"/>
  <c r="J241"/>
  <c r="BE241"/>
  <c r="BI240"/>
  <c r="BH240"/>
  <c r="BG240"/>
  <c r="BF240"/>
  <c r="T240"/>
  <c r="R240"/>
  <c r="P240"/>
  <c r="BK240"/>
  <c r="J240"/>
  <c r="BE240"/>
  <c r="BI238"/>
  <c r="BH238"/>
  <c r="BG238"/>
  <c r="BF238"/>
  <c r="T238"/>
  <c r="R238"/>
  <c r="P238"/>
  <c r="BK238"/>
  <c r="J238"/>
  <c r="BE238"/>
  <c r="BI237"/>
  <c r="BH237"/>
  <c r="BG237"/>
  <c r="BF237"/>
  <c r="T237"/>
  <c r="R237"/>
  <c r="P237"/>
  <c r="BK237"/>
  <c r="J237"/>
  <c r="BE237"/>
  <c r="BI236"/>
  <c r="BH236"/>
  <c r="BG236"/>
  <c r="BF236"/>
  <c r="T236"/>
  <c r="R236"/>
  <c r="P236"/>
  <c r="BK236"/>
  <c r="J236"/>
  <c r="BE236"/>
  <c r="BI234"/>
  <c r="BH234"/>
  <c r="BG234"/>
  <c r="BF234"/>
  <c r="T234"/>
  <c r="T233"/>
  <c r="R234"/>
  <c r="R233"/>
  <c r="P234"/>
  <c r="P233"/>
  <c r="BK234"/>
  <c r="BK233"/>
  <c r="J233"/>
  <c r="J234"/>
  <c r="BE234"/>
  <c r="J102"/>
  <c r="BI231"/>
  <c r="BH231"/>
  <c r="BG231"/>
  <c r="BF231"/>
  <c r="T231"/>
  <c r="R231"/>
  <c r="P231"/>
  <c r="BK231"/>
  <c r="J231"/>
  <c r="BE231"/>
  <c r="BI230"/>
  <c r="BH230"/>
  <c r="BG230"/>
  <c r="BF230"/>
  <c r="T230"/>
  <c r="R230"/>
  <c r="P230"/>
  <c r="BK230"/>
  <c r="J230"/>
  <c r="BE230"/>
  <c r="BI229"/>
  <c r="BH229"/>
  <c r="BG229"/>
  <c r="BF229"/>
  <c r="T229"/>
  <c r="R229"/>
  <c r="P229"/>
  <c r="BK229"/>
  <c r="J229"/>
  <c r="BE229"/>
  <c r="BI227"/>
  <c r="BH227"/>
  <c r="BG227"/>
  <c r="BF227"/>
  <c r="T227"/>
  <c r="R227"/>
  <c r="P227"/>
  <c r="BK227"/>
  <c r="J227"/>
  <c r="BE227"/>
  <c r="BI226"/>
  <c r="BH226"/>
  <c r="BG226"/>
  <c r="BF226"/>
  <c r="T226"/>
  <c r="R226"/>
  <c r="P226"/>
  <c r="BK226"/>
  <c r="J226"/>
  <c r="BE226"/>
  <c r="BI224"/>
  <c r="BH224"/>
  <c r="BG224"/>
  <c r="BF224"/>
  <c r="T224"/>
  <c r="R224"/>
  <c r="P224"/>
  <c r="BK224"/>
  <c r="J224"/>
  <c r="BE224"/>
  <c r="BI223"/>
  <c r="BH223"/>
  <c r="BG223"/>
  <c r="BF223"/>
  <c r="T223"/>
  <c r="R223"/>
  <c r="P223"/>
  <c r="BK223"/>
  <c r="J223"/>
  <c r="BE223"/>
  <c r="BI221"/>
  <c r="BH221"/>
  <c r="BG221"/>
  <c r="BF221"/>
  <c r="T221"/>
  <c r="T220"/>
  <c r="R221"/>
  <c r="R220"/>
  <c r="P221"/>
  <c r="P220"/>
  <c r="BK221"/>
  <c r="BK220"/>
  <c r="J220"/>
  <c r="J221"/>
  <c r="BE221"/>
  <c r="J101"/>
  <c r="BI218"/>
  <c r="BH218"/>
  <c r="BG218"/>
  <c r="BF218"/>
  <c r="T218"/>
  <c r="R218"/>
  <c r="P218"/>
  <c r="BK218"/>
  <c r="J218"/>
  <c r="BE218"/>
  <c r="BI216"/>
  <c r="BH216"/>
  <c r="BG216"/>
  <c r="BF216"/>
  <c r="T216"/>
  <c r="R216"/>
  <c r="P216"/>
  <c r="BK216"/>
  <c r="J216"/>
  <c r="BE216"/>
  <c r="BI214"/>
  <c r="BH214"/>
  <c r="BG214"/>
  <c r="BF214"/>
  <c r="T214"/>
  <c r="R214"/>
  <c r="P214"/>
  <c r="BK214"/>
  <c r="J214"/>
  <c r="BE214"/>
  <c r="BI212"/>
  <c r="BH212"/>
  <c r="BG212"/>
  <c r="BF212"/>
  <c r="T212"/>
  <c r="R212"/>
  <c r="P212"/>
  <c r="BK212"/>
  <c r="J212"/>
  <c r="BE212"/>
  <c r="BI209"/>
  <c r="BH209"/>
  <c r="BG209"/>
  <c r="BF209"/>
  <c r="T209"/>
  <c r="R209"/>
  <c r="P209"/>
  <c r="BK209"/>
  <c r="J209"/>
  <c r="BE209"/>
  <c r="BI207"/>
  <c r="BH207"/>
  <c r="BG207"/>
  <c r="BF207"/>
  <c r="T207"/>
  <c r="R207"/>
  <c r="P207"/>
  <c r="BK207"/>
  <c r="J207"/>
  <c r="BE207"/>
  <c r="BI205"/>
  <c r="BH205"/>
  <c r="BG205"/>
  <c r="BF205"/>
  <c r="T205"/>
  <c r="R205"/>
  <c r="P205"/>
  <c r="BK205"/>
  <c r="J205"/>
  <c r="BE205"/>
  <c r="BI203"/>
  <c r="BH203"/>
  <c r="BG203"/>
  <c r="BF203"/>
  <c r="T203"/>
  <c r="R203"/>
  <c r="P203"/>
  <c r="BK203"/>
  <c r="J203"/>
  <c r="BE203"/>
  <c r="BI201"/>
  <c r="BH201"/>
  <c r="BG201"/>
  <c r="BF201"/>
  <c r="T201"/>
  <c r="R201"/>
  <c r="P201"/>
  <c r="BK201"/>
  <c r="J201"/>
  <c r="BE201"/>
  <c r="BI199"/>
  <c r="BH199"/>
  <c r="BG199"/>
  <c r="BF199"/>
  <c r="T199"/>
  <c r="R199"/>
  <c r="P199"/>
  <c r="BK199"/>
  <c r="J199"/>
  <c r="BE199"/>
  <c r="BI197"/>
  <c r="BH197"/>
  <c r="BG197"/>
  <c r="BF197"/>
  <c r="T197"/>
  <c r="T196"/>
  <c r="R197"/>
  <c r="R196"/>
  <c r="P197"/>
  <c r="P196"/>
  <c r="BK197"/>
  <c r="BK196"/>
  <c r="J196"/>
  <c r="J197"/>
  <c r="BE197"/>
  <c r="J100"/>
  <c r="BI193"/>
  <c r="BH193"/>
  <c r="BG193"/>
  <c r="BF193"/>
  <c r="T193"/>
  <c r="T192"/>
  <c r="R193"/>
  <c r="R192"/>
  <c r="P193"/>
  <c r="P192"/>
  <c r="BK193"/>
  <c r="BK192"/>
  <c r="J192"/>
  <c r="J193"/>
  <c r="BE193"/>
  <c r="J99"/>
  <c r="BI189"/>
  <c r="BH189"/>
  <c r="BG189"/>
  <c r="BF189"/>
  <c r="T189"/>
  <c r="R189"/>
  <c r="P189"/>
  <c r="BK189"/>
  <c r="J189"/>
  <c r="BE189"/>
  <c r="BI187"/>
  <c r="BH187"/>
  <c r="BG187"/>
  <c r="BF187"/>
  <c r="T187"/>
  <c r="R187"/>
  <c r="P187"/>
  <c r="BK187"/>
  <c r="J187"/>
  <c r="BE187"/>
  <c r="BI185"/>
  <c r="BH185"/>
  <c r="BG185"/>
  <c r="BF185"/>
  <c r="T185"/>
  <c r="R185"/>
  <c r="P185"/>
  <c r="BK185"/>
  <c r="J185"/>
  <c r="BE185"/>
  <c r="BI183"/>
  <c r="BH183"/>
  <c r="BG183"/>
  <c r="BF183"/>
  <c r="T183"/>
  <c r="R183"/>
  <c r="P183"/>
  <c r="BK183"/>
  <c r="J183"/>
  <c r="BE183"/>
  <c r="BI180"/>
  <c r="BH180"/>
  <c r="BG180"/>
  <c r="BF180"/>
  <c r="T180"/>
  <c r="R180"/>
  <c r="P180"/>
  <c r="BK180"/>
  <c r="J180"/>
  <c r="BE180"/>
  <c r="BI177"/>
  <c r="BH177"/>
  <c r="BG177"/>
  <c r="BF177"/>
  <c r="T177"/>
  <c r="R177"/>
  <c r="P177"/>
  <c r="BK177"/>
  <c r="J177"/>
  <c r="BE177"/>
  <c r="BI174"/>
  <c r="BH174"/>
  <c r="BG174"/>
  <c r="BF174"/>
  <c r="T174"/>
  <c r="R174"/>
  <c r="P174"/>
  <c r="BK174"/>
  <c r="J174"/>
  <c r="BE174"/>
  <c r="BI171"/>
  <c r="BH171"/>
  <c r="BG171"/>
  <c r="BF171"/>
  <c r="T171"/>
  <c r="R171"/>
  <c r="P171"/>
  <c r="BK171"/>
  <c r="J171"/>
  <c r="BE171"/>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R162"/>
  <c r="P162"/>
  <c r="BK162"/>
  <c r="J162"/>
  <c r="BE162"/>
  <c r="BI160"/>
  <c r="BH160"/>
  <c r="BG160"/>
  <c r="BF160"/>
  <c r="T160"/>
  <c r="R160"/>
  <c r="P160"/>
  <c r="BK160"/>
  <c r="J160"/>
  <c r="BE160"/>
  <c r="BI157"/>
  <c r="BH157"/>
  <c r="BG157"/>
  <c r="BF157"/>
  <c r="T157"/>
  <c r="R157"/>
  <c r="P157"/>
  <c r="BK157"/>
  <c r="J157"/>
  <c r="BE157"/>
  <c r="BI155"/>
  <c r="BH155"/>
  <c r="BG155"/>
  <c r="BF155"/>
  <c r="T155"/>
  <c r="R155"/>
  <c r="P155"/>
  <c r="BK155"/>
  <c r="J155"/>
  <c r="BE155"/>
  <c r="BI153"/>
  <c r="BH153"/>
  <c r="BG153"/>
  <c r="BF153"/>
  <c r="T153"/>
  <c r="R153"/>
  <c r="P153"/>
  <c r="BK153"/>
  <c r="J153"/>
  <c r="BE153"/>
  <c r="BI151"/>
  <c r="BH151"/>
  <c r="BG151"/>
  <c r="BF151"/>
  <c r="T151"/>
  <c r="R151"/>
  <c r="P151"/>
  <c r="BK151"/>
  <c r="J151"/>
  <c r="BE151"/>
  <c r="BI148"/>
  <c r="BH148"/>
  <c r="BG148"/>
  <c r="BF148"/>
  <c r="T148"/>
  <c r="R148"/>
  <c r="P148"/>
  <c r="BK148"/>
  <c r="J148"/>
  <c r="BE148"/>
  <c r="BI145"/>
  <c r="BH145"/>
  <c r="BG145"/>
  <c r="BF145"/>
  <c r="T145"/>
  <c r="R145"/>
  <c r="P145"/>
  <c r="BK145"/>
  <c r="J145"/>
  <c r="BE145"/>
  <c r="BI142"/>
  <c r="BH142"/>
  <c r="BG142"/>
  <c r="BF142"/>
  <c r="T142"/>
  <c r="R142"/>
  <c r="P142"/>
  <c r="BK142"/>
  <c r="J142"/>
  <c r="BE142"/>
  <c r="BI139"/>
  <c r="BH139"/>
  <c r="BG139"/>
  <c r="BF139"/>
  <c r="T139"/>
  <c r="R139"/>
  <c r="P139"/>
  <c r="BK139"/>
  <c r="J139"/>
  <c r="BE139"/>
  <c r="BI137"/>
  <c r="BH137"/>
  <c r="BG137"/>
  <c r="BF137"/>
  <c r="T137"/>
  <c r="R137"/>
  <c r="P137"/>
  <c r="BK137"/>
  <c r="J137"/>
  <c r="BE137"/>
  <c r="BI134"/>
  <c r="BH134"/>
  <c r="BG134"/>
  <c r="BF134"/>
  <c r="T134"/>
  <c r="R134"/>
  <c r="P134"/>
  <c r="BK134"/>
  <c r="J134"/>
  <c r="BE134"/>
  <c r="BI131"/>
  <c r="BH131"/>
  <c r="BG131"/>
  <c r="BF131"/>
  <c r="T131"/>
  <c r="R131"/>
  <c r="P131"/>
  <c r="BK131"/>
  <c r="J131"/>
  <c r="BE131"/>
  <c r="BI129"/>
  <c r="BH129"/>
  <c r="BG129"/>
  <c r="BF129"/>
  <c r="T129"/>
  <c r="R129"/>
  <c r="P129"/>
  <c r="BK129"/>
  <c r="J129"/>
  <c r="BE129"/>
  <c r="BI127"/>
  <c r="BH127"/>
  <c r="BG127"/>
  <c r="BF127"/>
  <c r="T127"/>
  <c r="R127"/>
  <c r="P127"/>
  <c r="BK127"/>
  <c r="J127"/>
  <c r="BE127"/>
  <c r="BI125"/>
  <c r="F37"/>
  <c i="1" r="BD95"/>
  <c i="2" r="BH125"/>
  <c r="F36"/>
  <c i="1" r="BC95"/>
  <c i="2" r="BG125"/>
  <c r="F35"/>
  <c i="1" r="BB95"/>
  <c i="2" r="BF125"/>
  <c r="J34"/>
  <c i="1" r="AW95"/>
  <c i="2" r="F34"/>
  <c i="1" r="BA95"/>
  <c i="2" r="T125"/>
  <c r="T124"/>
  <c r="T123"/>
  <c r="T122"/>
  <c r="R125"/>
  <c r="R124"/>
  <c r="R123"/>
  <c r="R122"/>
  <c r="P125"/>
  <c r="P124"/>
  <c r="P123"/>
  <c r="P122"/>
  <c i="1" r="AU95"/>
  <c i="2" r="BK125"/>
  <c r="BK124"/>
  <c r="J124"/>
  <c r="BK123"/>
  <c r="J123"/>
  <c r="BK122"/>
  <c r="J122"/>
  <c r="J96"/>
  <c r="J30"/>
  <c i="1" r="AG95"/>
  <c i="2" r="J125"/>
  <c r="BE125"/>
  <c r="J33"/>
  <c i="1" r="AV95"/>
  <c i="2" r="F33"/>
  <c i="1" r="AZ95"/>
  <c i="2" r="J98"/>
  <c r="J97"/>
  <c r="F118"/>
  <c r="F116"/>
  <c r="E114"/>
  <c r="F91"/>
  <c r="F89"/>
  <c r="E87"/>
  <c r="J39"/>
  <c r="J24"/>
  <c r="E24"/>
  <c r="J119"/>
  <c r="J92"/>
  <c r="J23"/>
  <c r="J21"/>
  <c r="E21"/>
  <c r="J118"/>
  <c r="J91"/>
  <c r="J20"/>
  <c r="J18"/>
  <c r="E18"/>
  <c r="F119"/>
  <c r="F92"/>
  <c r="J17"/>
  <c r="J12"/>
  <c r="J116"/>
  <c r="J89"/>
  <c r="E7"/>
  <c r="E112"/>
  <c r="E85"/>
  <c i="1" r="BD94"/>
  <c r="W33"/>
  <c r="BC94"/>
  <c r="W32"/>
  <c r="BB94"/>
  <c r="W31"/>
  <c r="BA94"/>
  <c r="W30"/>
  <c r="AZ94"/>
  <c r="W29"/>
  <c r="AY94"/>
  <c r="AX94"/>
  <c r="AW94"/>
  <c r="AK30"/>
  <c r="AV94"/>
  <c r="AK29"/>
  <c r="AU94"/>
  <c r="AT94"/>
  <c r="AS94"/>
  <c r="AG94"/>
  <c r="AK26"/>
  <c r="AT98"/>
  <c r="AN98"/>
  <c r="AT97"/>
  <c r="AN97"/>
  <c r="AT96"/>
  <c r="AN96"/>
  <c r="AT95"/>
  <c r="AN95"/>
  <c r="AN94"/>
  <c r="L90"/>
  <c r="AM90"/>
  <c r="AM89"/>
  <c r="L89"/>
  <c r="AM87"/>
  <c r="L87"/>
  <c r="L85"/>
  <c r="L84"/>
  <c r="AK35"/>
</calcChain>
</file>

<file path=xl/sharedStrings.xml><?xml version="1.0" encoding="utf-8"?>
<sst xmlns="http://schemas.openxmlformats.org/spreadsheetml/2006/main">
  <si>
    <t>Export Komplet</t>
  </si>
  <si>
    <t/>
  </si>
  <si>
    <t>2.0</t>
  </si>
  <si>
    <t>ZAMOK</t>
  </si>
  <si>
    <t>False</t>
  </si>
  <si>
    <t>{d60fa887-8d06-4271-b320-d71dfc69903d}</t>
  </si>
  <si>
    <t>0,01</t>
  </si>
  <si>
    <t>21</t>
  </si>
  <si>
    <t>15</t>
  </si>
  <si>
    <t>REKAPITULACE STAVBY</t>
  </si>
  <si>
    <t xml:space="preserve">v ---  níže se nacházejí doplnkové a pomocné údaje k sestavám  --- v</t>
  </si>
  <si>
    <t>Návod na vyplnění</t>
  </si>
  <si>
    <t>0,001</t>
  </si>
  <si>
    <t>Kód:</t>
  </si>
  <si>
    <t>PLZ-CRo</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</si>
  <si>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</si>
  <si>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</si>
  <si>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Parkoviště uvnitř areálu ČRo Plzeň, Náměstí Míru 10, Plzeň</t>
  </si>
  <si>
    <t>KSO:</t>
  </si>
  <si>
    <t>CC-CZ:</t>
  </si>
  <si>
    <t>Místo:</t>
  </si>
  <si>
    <t xml:space="preserve"> </t>
  </si>
  <si>
    <t>Datum:</t>
  </si>
  <si>
    <t>15. 12. 2017</t>
  </si>
  <si>
    <t>Zadavatel:</t>
  </si>
  <si>
    <t>IČ:</t>
  </si>
  <si>
    <t>Český rozhlas, Vinohradská 12, Praha 2</t>
  </si>
  <si>
    <t>DIČ:</t>
  </si>
  <si>
    <t>Uchazeč:</t>
  </si>
  <si>
    <t>Vyplň údaj</t>
  </si>
  <si>
    <t>Projektant:</t>
  </si>
  <si>
    <t>True</t>
  </si>
  <si>
    <t>Zpracovatel:</t>
  </si>
  <si>
    <t>Zítek</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</si>
  <si>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</si>
  <si>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</si>
  <si>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</si>
  <si>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</si>
  <si>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</si>
  <si>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</si>
  <si>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</si>
  <si>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</si>
  <si>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</si>
  <si>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</si>
  <si>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</si>
  <si>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</si>
  <si>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</si>
  <si>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</si>
  <si>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</si>
  <si>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</si>
  <si>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</si>
  <si>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</si>
  <si>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</si>
  <si>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</si>
  <si>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</si>
  <si>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</si>
  <si>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</si>
  <si>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</si>
  <si>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</si>
  <si>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</si>
  <si>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</si>
  <si>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</si>
  <si>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</si>
  <si>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</si>
  <si>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</si>
  <si>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</si>
  <si>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</si>
  <si>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</si>
  <si>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</si>
  <si>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</si>
  <si>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</si>
  <si>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</si>
  <si>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</si>
  <si>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</si>
  <si>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</si>
  <si>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</si>
  <si>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</si>
  <si>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</si>
  <si>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</si>
  <si>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</si>
  <si>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1</t>
  </si>
  <si>
    <t>Komunikace</t>
  </si>
  <si>
    <t>STA</t>
  </si>
  <si>
    <t>{182109a9-2deb-4c67-a903-d7017bff9150}</t>
  </si>
  <si>
    <t>2</t>
  </si>
  <si>
    <t>Elektroinstalace</t>
  </si>
  <si>
    <t>{eb52ccc3-7f1a-44f8-8bbf-9c750dacd2ec}</t>
  </si>
  <si>
    <t>3</t>
  </si>
  <si>
    <t>Vegetační úpravy</t>
  </si>
  <si>
    <t>{8dd6d180-fd8b-4c02-ad0b-35a97546978f}</t>
  </si>
  <si>
    <t>4</t>
  </si>
  <si>
    <t>VRN</t>
  </si>
  <si>
    <t>{1377fcdc-8713-4f8b-bbb6-d6e41b948159}</t>
  </si>
  <si>
    <t>KRYCÍ LIST SOUPISU PRACÍ</t>
  </si>
  <si>
    <t>Objekt:</t>
  </si>
  <si>
    <t>1 - Komunikace</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</si>
  <si>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</si>
  <si>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</si>
  <si>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</si>
  <si>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</si>
  <si>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</si>
  <si>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</si>
  <si>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</si>
  <si>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</si>
  <si>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</si>
  <si>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</si>
  <si>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 bourání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</si>
  <si>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</si>
  <si>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</si>
  <si>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</si>
  <si>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</si>
  <si>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</si>
  <si>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</si>
  <si>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</si>
  <si>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</si>
  <si>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</si>
  <si>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</si>
  <si>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</si>
  <si>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</si>
  <si>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</si>
  <si>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</si>
  <si>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</si>
  <si>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</si>
  <si>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</si>
  <si>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</si>
  <si>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111201101</t>
  </si>
  <si>
    <t>Odstranění křovin a stromů průměru kmene do 100 mm i s kořeny z celkové plochy do 1000 m2</t>
  </si>
  <si>
    <t>m2</t>
  </si>
  <si>
    <t>CS ÚRS 2017 01</t>
  </si>
  <si>
    <t>-48274040</t>
  </si>
  <si>
    <t>PSC</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</si>
  <si>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</si>
  <si>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112101122</t>
  </si>
  <si>
    <t>Kácení stromů jehličnatých D kmene do 500 mm</t>
  </si>
  <si>
    <t>kus</t>
  </si>
  <si>
    <t>-1594835010</t>
  </si>
  <si>
    <t xml:space="preserve">Poznámka k souboru cen:_x000d_
1. Ceny lze použít i pro odstranění stromů ze sesuté zeminy, vývratů a polomů. 2. V ceně jsou započteny i náklady na případné nutné odklizení kmene a větví odděleně na vzdálenost do 50 m nebo s naložením na dopravní prostředek. 3. Průměr kmene se měří v místě řezu. 4. Ceny nelze užít v případě, kdy je nutné odstraňování stromu po částech; tyto práce lze oceňovat příslušnými cenami katalogu 823-1 Plochy a úprava území. 5. Počet stromů při kácení souvislého lesního porostu lze určit podle tabulky uvedené v příloze č. 2. 6. Práce jsou prováděné technikou volného kácení. O volné kácení se jedná v případě, kdy se kácí strom s volným kruhovým prostorem o poloměru minimálně 1,5 násobku výšky káceného stromu ve všech směrech. </t>
  </si>
  <si>
    <t>112201102</t>
  </si>
  <si>
    <t>Odstranění pařezů D do 500 mm</t>
  </si>
  <si>
    <t>247034735</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</si>
  <si>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 </t>
  </si>
  <si>
    <t>113107131</t>
  </si>
  <si>
    <t>Odstranění podkladu pl do 50 m2 z betonu prostého tl 150 mm</t>
  </si>
  <si>
    <t>1173373067</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</si>
  <si>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</si>
  <si>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</si>
  <si>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2,5+2</t>
  </si>
  <si>
    <t>5</t>
  </si>
  <si>
    <t>113107142</t>
  </si>
  <si>
    <t>Odstranění podkladu pl do 50 m2 živičných tl 100 mm</t>
  </si>
  <si>
    <t>-1218102916</t>
  </si>
  <si>
    <t>46+16</t>
  </si>
  <si>
    <t>6</t>
  </si>
  <si>
    <t>113202111</t>
  </si>
  <si>
    <t>Vytrhání obrub krajníků obrubníků stojatých</t>
  </si>
  <si>
    <t>m</t>
  </si>
  <si>
    <t>-1505969605</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</si>
  <si>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</si>
  <si>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7</t>
  </si>
  <si>
    <t>121101101</t>
  </si>
  <si>
    <t>Sejmutí ornice s přemístěním na vzdálenost do 50 m</t>
  </si>
  <si>
    <t>m3</t>
  </si>
  <si>
    <t>-180188467</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</si>
  <si>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</si>
  <si>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350*0,1</t>
  </si>
  <si>
    <t>8</t>
  </si>
  <si>
    <t>122202201</t>
  </si>
  <si>
    <t>Odkopávky a prokopávky nezapažené pro silnice objemu do 100 m3 v hornině tř. 3</t>
  </si>
  <si>
    <t>-160706881</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</si>
  <si>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</si>
  <si>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310*0,3+252*0,5+13*0,2</t>
  </si>
  <si>
    <t>9</t>
  </si>
  <si>
    <t>131201101</t>
  </si>
  <si>
    <t>Hloubení jam nezapažených v hornině tř. 3 objemu do 100 m3</t>
  </si>
  <si>
    <t>-534823957</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</si>
  <si>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</si>
  <si>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2*2*1</t>
  </si>
  <si>
    <t>10</t>
  </si>
  <si>
    <t>132201201</t>
  </si>
  <si>
    <t>Hloubení rýh š do 2000 mm v hornině tř. 3 objemu do 100 m3</t>
  </si>
  <si>
    <t>-1824222913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</si>
  <si>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</si>
  <si>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0,8*0,7*1,5</t>
  </si>
  <si>
    <t>11</t>
  </si>
  <si>
    <t>162301406</t>
  </si>
  <si>
    <t>Vodorovné přemístění větví stromů jehličnatých do 5 km D kmene do 500 mm</t>
  </si>
  <si>
    <t>-645104939</t>
  </si>
  <si>
    <t xml:space="preserve">Poznámka k souboru cen:_x000d_
1. Průměr kmene i pařezu se měří v místě řezu. 2. Měrná jednotka je 1 strom. </t>
  </si>
  <si>
    <t>12</t>
  </si>
  <si>
    <t>162301416</t>
  </si>
  <si>
    <t>Vodorovné přemístění kmenů stromů jehličnatých do 5 km D kmene do 500 mm</t>
  </si>
  <si>
    <t>-1341894553</t>
  </si>
  <si>
    <t>13</t>
  </si>
  <si>
    <t>162301422</t>
  </si>
  <si>
    <t>Vodorovné přemístění pařezů do 5 km D do 500 mm</t>
  </si>
  <si>
    <t>-519525250</t>
  </si>
  <si>
    <t>14</t>
  </si>
  <si>
    <t>162301501</t>
  </si>
  <si>
    <t>Vodorovné přemístění křovin do 5 km D kmene do 100 mm</t>
  </si>
  <si>
    <t>771984035</t>
  </si>
  <si>
    <t xml:space="preserve">Poznámka k souboru cen:_x000d_
1. Ceny nelze použít pro přemístění křovin do 50 m; toto přemístění je započteno v cenách souboru cen 111 20-11 Odstranění křovin a stromů s odstraněním kořenů této části a 111 20-32 Odstranění křovin a stromů s ponecháním kořenů části A 03 Zemní práce pro objekty oborů 831 až 833. 2. V cenách jsou započteny i náklady na složení křovin z dopravního prostředku do hromad na vykázaném místě. </t>
  </si>
  <si>
    <t>2*100</t>
  </si>
  <si>
    <t>162301906</t>
  </si>
  <si>
    <t>Příplatek k vodorovnému přemístění větví stromů jehličnatých D kmene do 500 mm ZKD 5 km</t>
  </si>
  <si>
    <t>-1207170737</t>
  </si>
  <si>
    <t>16</t>
  </si>
  <si>
    <t>162301916</t>
  </si>
  <si>
    <t>Příplatek k vodorovnému přemístění kmenů stromů jehličnatých D kmene do 500 mm ZKD 5 km</t>
  </si>
  <si>
    <t>-655597989</t>
  </si>
  <si>
    <t>17</t>
  </si>
  <si>
    <t>162301922</t>
  </si>
  <si>
    <t>Příplatek k vodorovnému přemístění pařezů D 500 mm ZKD 5 km</t>
  </si>
  <si>
    <t>1851795631</t>
  </si>
  <si>
    <t>18</t>
  </si>
  <si>
    <t>162701110R</t>
  </si>
  <si>
    <t>Vodorovné přemístění výkopku/sypaniny z horniny tř. 1 až 4 na skládku do vzdálenosti dle možností zhotovitele se složením</t>
  </si>
  <si>
    <t>1478534632</t>
  </si>
  <si>
    <t>221,6+4+0,84-0,18</t>
  </si>
  <si>
    <t>19</t>
  </si>
  <si>
    <t>171201211</t>
  </si>
  <si>
    <t>Poplatek za uložení odpadu ze sypaniny na skládce (skládkovné)</t>
  </si>
  <si>
    <t>t</t>
  </si>
  <si>
    <t>524792316</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</si>
  <si>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</si>
  <si>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226,2600*1,8</t>
  </si>
  <si>
    <t>20</t>
  </si>
  <si>
    <t>174101101</t>
  </si>
  <si>
    <t>Zásyp jam, šachet rýh nebo kolem objektů sypaninou se zhutněním</t>
  </si>
  <si>
    <t>-748306846</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</si>
  <si>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</si>
  <si>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0,8*0,15*1,5</t>
  </si>
  <si>
    <t>174201101</t>
  </si>
  <si>
    <t>Zásyp jam, šachet rýh nebo kolem objektů sypaninou bez zhutnění</t>
  </si>
  <si>
    <t>-491781778</t>
  </si>
  <si>
    <t>2*2*0,9</t>
  </si>
  <si>
    <t>22</t>
  </si>
  <si>
    <t>M</t>
  </si>
  <si>
    <t>583439590</t>
  </si>
  <si>
    <t>kamenivo drcené hrubé (Luleč) frakce 32-63</t>
  </si>
  <si>
    <t>-1287918655</t>
  </si>
  <si>
    <t>P</t>
  </si>
  <si>
    <t>Poznámka k položce:_x000d_
vsakovací jáma</t>
  </si>
  <si>
    <t>3,600*1,8</t>
  </si>
  <si>
    <t>23</t>
  </si>
  <si>
    <t>175151101</t>
  </si>
  <si>
    <t>Obsypání potrubí strojně sypaninou bez prohození, uloženou do 3 m</t>
  </si>
  <si>
    <t>-1680313606</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</si>
  <si>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</si>
  <si>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0,8*0,45*1,5</t>
  </si>
  <si>
    <t>24</t>
  </si>
  <si>
    <t>583441720</t>
  </si>
  <si>
    <t>štěrkodrť frakce 0-32 třída C</t>
  </si>
  <si>
    <t>1887878907</t>
  </si>
  <si>
    <t>0,540*1,8</t>
  </si>
  <si>
    <t>25</t>
  </si>
  <si>
    <t>181301101</t>
  </si>
  <si>
    <t>Rozprostření ornice tl vrstvy do 100 mm pl do 500 m2 v rovině nebo ve svahu do 1:5</t>
  </si>
  <si>
    <t>-954218005</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</si>
  <si>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</si>
  <si>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26</t>
  </si>
  <si>
    <t>103111001</t>
  </si>
  <si>
    <t>Ornice, kompletní dodávka vhodné zeminy pro založení trávníku</t>
  </si>
  <si>
    <t>-1485100980</t>
  </si>
  <si>
    <t>250,000*0,1</t>
  </si>
  <si>
    <t>27</t>
  </si>
  <si>
    <t>181951102</t>
  </si>
  <si>
    <t>Úprava pláně v hornině tř. 1 až 4 se zhutněním</t>
  </si>
  <si>
    <t>949767623</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</si>
  <si>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</si>
  <si>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252+310+12,5+248*0,3</t>
  </si>
  <si>
    <t>Vodorovné konstrukce</t>
  </si>
  <si>
    <t>28</t>
  </si>
  <si>
    <t>451573111</t>
  </si>
  <si>
    <t>Lože pod potrubí otevřený výkop ze štěrkopísku</t>
  </si>
  <si>
    <t>-135370072</t>
  </si>
  <si>
    <t xml:space="preserve">Poznámka k souboru cen:_x000d_
1. Ceny -1111 a -1192 lze použít i pro zřízení sběrných vrstev nad drenážními trubkami. 2. V cenách -5111 a -1192 jsou započteny i náklady na prohození výkopku získaného při zemních pracích. </t>
  </si>
  <si>
    <t>0,8*0,1*1,5</t>
  </si>
  <si>
    <t>Komunikace pozemní</t>
  </si>
  <si>
    <t>29</t>
  </si>
  <si>
    <t>564851111</t>
  </si>
  <si>
    <t>Podklad ze štěrkodrtě ŠD tl 150 mm</t>
  </si>
  <si>
    <t>922981555</t>
  </si>
  <si>
    <t>12,5+252</t>
  </si>
  <si>
    <t>30</t>
  </si>
  <si>
    <t>564861111</t>
  </si>
  <si>
    <t>Podklad ze štěrkodrtě ŠD tl 200 mm</t>
  </si>
  <si>
    <t>705603003</t>
  </si>
  <si>
    <t>252+310+90*0,3</t>
  </si>
  <si>
    <t>31</t>
  </si>
  <si>
    <t>565131111</t>
  </si>
  <si>
    <t>Vyrovnání povrchu dosavadních podkladů obalovaným kamenivem ACP (OK) tl 50 mm</t>
  </si>
  <si>
    <t>-95945710</t>
  </si>
  <si>
    <t xml:space="preserve">Poznámka k souboru cen:_x000d_
1. Ceny jsou určeny pro vyrovnání podkladů (včetně výtluků) pod obrusnou vrstvu. Pro volbu ceny je rozhodující průměrná tloušťka podkladu. </t>
  </si>
  <si>
    <t>32</t>
  </si>
  <si>
    <t>577144111</t>
  </si>
  <si>
    <t>Asfaltový beton vrstva obrusná ACO 11 (ABS) tř. I tl 50 mm š do 3 m z nemodifikovaného asfaltu</t>
  </si>
  <si>
    <t>1508697175</t>
  </si>
  <si>
    <t xml:space="preserve">Poznámka k souboru cen:_x000d_
1. ČSN EN 13108-1 připouští pro ACO 11 pouze tl. 35 až 50 mm. </t>
  </si>
  <si>
    <t>33</t>
  </si>
  <si>
    <t>593532114</t>
  </si>
  <si>
    <t>Kladení dlažby z plastových vegetačních dlaždic pozemních komunikací se zámkem tl 60mm pl přes 300m2</t>
  </si>
  <si>
    <t>429223096</t>
  </si>
  <si>
    <t xml:space="preserve">Poznámka k souboru cen:_x000d_
1. V cenách nejsou započteny náklady na: a) dodávku vegetačních tvárnic, které se oceňují ve specifikaci; ztratné lze dohodnout ve výši 1 %, b) dodávku výplně do vegetačních otvorů, které se oceňují ve specifikaci, c) nosnou vrstvu ze štěrkodrti, které se oceňují cenami souboru cen 564 8.-11, d) založení trávníku. Tyto náklady se oceňují cenami souboru cen 180 40-51 části A02 katalogu 823-1 Plochy a úprava území. </t>
  </si>
  <si>
    <t>34</t>
  </si>
  <si>
    <t>562451411</t>
  </si>
  <si>
    <t xml:space="preserve">dlažba zatravňovací plastová - černá, 33 x 33 x 4 cm </t>
  </si>
  <si>
    <t>-27474979</t>
  </si>
  <si>
    <t>310,000*1,01</t>
  </si>
  <si>
    <t>35</t>
  </si>
  <si>
    <t>583413630</t>
  </si>
  <si>
    <t xml:space="preserve">kamenivo drcené drobné  frakce 2-4 - tmavá barva</t>
  </si>
  <si>
    <t>1404588222</t>
  </si>
  <si>
    <t>Poznámka k položce:_x000d_
zasypání plastové dlažby a mezer mezi betonovou dlažbou</t>
  </si>
  <si>
    <t>(310*0,04+252*0,27*0,04)*1,8</t>
  </si>
  <si>
    <t>36</t>
  </si>
  <si>
    <t>596211130</t>
  </si>
  <si>
    <t>Kladení zámkové dlažby komunikací pro pěší tl 60 mm skupiny C pl do 50 m2</t>
  </si>
  <si>
    <t>413295494</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</si>
  <si>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</si>
  <si>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37</t>
  </si>
  <si>
    <t>592453080</t>
  </si>
  <si>
    <t>dlažba BEST-KLASIKO 20 x 10 x 6 cm přírodní</t>
  </si>
  <si>
    <t>-228130339</t>
  </si>
  <si>
    <t>12,500*1,01</t>
  </si>
  <si>
    <t>38</t>
  </si>
  <si>
    <t>596412212</t>
  </si>
  <si>
    <t>Kladení dlažby z vegetačních tvárnic pozemních komunikací tl 80 mm do 300 m2</t>
  </si>
  <si>
    <t>516184711</t>
  </si>
  <si>
    <t xml:space="preserve">Poznámka k souboru cen:_x000d_
1. V cenách jsou započteny i náklady na dodávku hmot pro lože a materiálu na výplň spár. 2. V cenách nejsou započteny náklady na: a) dodávku vegetačních dlaždic, které se oceňují ve specifikaci; ztratné lze dohodnout u plochy do 100 m2 ve výši 3 %, přes 100 do 300 m2 ve výši 2 % a přes 300 m2 ve výši 1 %, b) dodávku výplně ve vegetačních dlaždicích, které se oceňují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 </t>
  </si>
  <si>
    <t>39</t>
  </si>
  <si>
    <t>592452695</t>
  </si>
  <si>
    <t xml:space="preserve">dlažba vibrolisovaná tl. 80mm - zatravňovací dlažba - barva  přírodní</t>
  </si>
  <si>
    <t>1763893632</t>
  </si>
  <si>
    <t>252,000*1,01</t>
  </si>
  <si>
    <t>Trubní vedení</t>
  </si>
  <si>
    <t>40</t>
  </si>
  <si>
    <t>871313121</t>
  </si>
  <si>
    <t>Montáž kanalizačního potrubí z PVC těsněné gumovým kroužkem otevřený výkop sklon do 20 % DN 160</t>
  </si>
  <si>
    <t>-1333641979</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</si>
  <si>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</si>
  <si>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41</t>
  </si>
  <si>
    <t>286113120</t>
  </si>
  <si>
    <t>trubka kanalizace plastová KGEM-160x1000 mm SN4</t>
  </si>
  <si>
    <t>-2141405621</t>
  </si>
  <si>
    <t>42</t>
  </si>
  <si>
    <t>877315211</t>
  </si>
  <si>
    <t>Montáž tvarovek z tvrdého PVC-systém KG nebo z polypropylenu-systém KG 2000 jednoosé DN 150</t>
  </si>
  <si>
    <t>-866836420</t>
  </si>
  <si>
    <t xml:space="preserve">Poznámka k souboru cen:_x000d_
1. V cenách nejsou započteny náklady na dodání tvarovek. Tvarovky se oceňují ve ve specifikaci. </t>
  </si>
  <si>
    <t>43</t>
  </si>
  <si>
    <t>286113590</t>
  </si>
  <si>
    <t>koleno kanalizace plastové KGB 150x15°</t>
  </si>
  <si>
    <t>-1662686609</t>
  </si>
  <si>
    <t>44</t>
  </si>
  <si>
    <t>899102111</t>
  </si>
  <si>
    <t>Osazení poklopů litinových nebo ocelových včetně rámů hmotnosti nad 50 do 100 kg</t>
  </si>
  <si>
    <t>-2133881363</t>
  </si>
  <si>
    <t xml:space="preserve">Poznámka k souboru cen:_x000d_
1. Cena -1111 lze použít i pro osazení rektifikačních kroužků nebo rámečků. 2. V cenách nejsou započteny náklady na dodání poklopů včetně rámů; tyto náklady se oceňují ve specifikaci. </t>
  </si>
  <si>
    <t>45</t>
  </si>
  <si>
    <t>552410210</t>
  </si>
  <si>
    <t>poklop šachtový třída D 400, čtvercový rám 850, vstup 600 mm, s ventilací</t>
  </si>
  <si>
    <t>-1360103179</t>
  </si>
  <si>
    <t>46</t>
  </si>
  <si>
    <t>899102211</t>
  </si>
  <si>
    <t>Demontáž poklopů litinových nebo ocelových včetně rámů hmotnosti přes 50 do 100 kg</t>
  </si>
  <si>
    <t>467336115</t>
  </si>
  <si>
    <t>47</t>
  </si>
  <si>
    <t>899331111</t>
  </si>
  <si>
    <t>Výšková úprava uličního vstupu nebo vpusti do 200 mm zvýšením poklopu</t>
  </si>
  <si>
    <t>1653789745</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</si>
  <si>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</si>
  <si>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Ostatní konstrukce a práce, bourání</t>
  </si>
  <si>
    <t>48</t>
  </si>
  <si>
    <t>914111111</t>
  </si>
  <si>
    <t>Montáž svislé dopravní značky do velikosti 1 m2 objímkami na sloupek nebo konzolu</t>
  </si>
  <si>
    <t>1228430134</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</si>
  <si>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</si>
  <si>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49</t>
  </si>
  <si>
    <t>404442310</t>
  </si>
  <si>
    <t>značka svislá reflexní AL- NK 500 x 500 mm</t>
  </si>
  <si>
    <t>-1925200874</t>
  </si>
  <si>
    <t>50</t>
  </si>
  <si>
    <t>404442570</t>
  </si>
  <si>
    <t>značka svislá reflexní AL- NK 500 x 700 mm</t>
  </si>
  <si>
    <t>147897589</t>
  </si>
  <si>
    <t>51</t>
  </si>
  <si>
    <t>914511112</t>
  </si>
  <si>
    <t>Montáž sloupku dopravních značek délky do 3,5 m s betonovým základem a patkou</t>
  </si>
  <si>
    <t>1091380920</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</si>
  <si>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</si>
  <si>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52</t>
  </si>
  <si>
    <t>404452250</t>
  </si>
  <si>
    <t>sloupek Zn 60 - 350</t>
  </si>
  <si>
    <t>-111379582</t>
  </si>
  <si>
    <t>53</t>
  </si>
  <si>
    <t>915131111</t>
  </si>
  <si>
    <t>Vodorovné dopravní značení přechody pro chodce, šipky, symboly základní bílá barva</t>
  </si>
  <si>
    <t>-1863316813</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</si>
  <si>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</si>
  <si>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54</t>
  </si>
  <si>
    <t>916131213</t>
  </si>
  <si>
    <t>Osazení silničního obrubníku betonového stojatého s boční opěrou do lože z betonu prostého</t>
  </si>
  <si>
    <t>542025803</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</si>
  <si>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</si>
  <si>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55</t>
  </si>
  <si>
    <t>592175090</t>
  </si>
  <si>
    <t>obrubník univerzální BEST-LINEA I 50x8x25 cm, přírodní</t>
  </si>
  <si>
    <t>1191860669</t>
  </si>
  <si>
    <t>56</t>
  </si>
  <si>
    <t>592175061</t>
  </si>
  <si>
    <t xml:space="preserve">obrubník BEST-LINEA R0,5 vnější r=50 cm,  přírodní</t>
  </si>
  <si>
    <t>-1085833046</t>
  </si>
  <si>
    <t>57</t>
  </si>
  <si>
    <t>592175062</t>
  </si>
  <si>
    <t xml:space="preserve">obrubník BEST-LINEA R1,0 vnější r=100 cm,  přírodní</t>
  </si>
  <si>
    <t>-742814587</t>
  </si>
  <si>
    <t>58</t>
  </si>
  <si>
    <t>919112212</t>
  </si>
  <si>
    <t>Řezání spár pro vytvoření komůrky š 10 mm hl 20 mm pro těsnící zálivku v živičném krytu</t>
  </si>
  <si>
    <t>479425663</t>
  </si>
  <si>
    <t xml:space="preserve">Poznámka k souboru cen:_x000d_
1. V cenách jsou započteny i náklady na vyčištění spár po řezání. </t>
  </si>
  <si>
    <t>59</t>
  </si>
  <si>
    <t>919122111</t>
  </si>
  <si>
    <t>Těsnění spár zálivkou za tepla pro komůrky š 10 mm hl 20 mm s těsnicím profilem</t>
  </si>
  <si>
    <t>1978069699</t>
  </si>
  <si>
    <t xml:space="preserve">Poznámka k souboru cen:_x000d_
1. V cenách jsou započteny i náklady na vyčištění spár před těsněním a zalitím a náklady na impregnaci, těsnění a zalití spár včetně dodání hmot. </t>
  </si>
  <si>
    <t>60</t>
  </si>
  <si>
    <t>919735111</t>
  </si>
  <si>
    <t>Řezání stávajícího živičného krytu hl do 50 mm</t>
  </si>
  <si>
    <t>1698415938</t>
  </si>
  <si>
    <t xml:space="preserve">Poznámka k souboru cen:_x000d_
1. V cenách jsou započteny i náklady na spotřebu vody. </t>
  </si>
  <si>
    <t>61</t>
  </si>
  <si>
    <t>919735123</t>
  </si>
  <si>
    <t>Řezání stávajícího betonového krytu hl do 150 mm</t>
  </si>
  <si>
    <t>-563967277</t>
  </si>
  <si>
    <t>62</t>
  </si>
  <si>
    <t>935113111</t>
  </si>
  <si>
    <t>Osazení odvodňovacího polymerbetonového žlabu s krycím roštem šířky do 200 mm</t>
  </si>
  <si>
    <t>-254028595</t>
  </si>
  <si>
    <t xml:space="preserve">Poznámka k souboru cen:_x000d_
1. V cenách jsou započteny i náklady na předepsané obetonování a lože z betonu. 2. V cenách nejsou započteny náklady na odvodňovací žlab s příslušenstvím; tyto náklady se oceňují ve specifikaci. </t>
  </si>
  <si>
    <t>63</t>
  </si>
  <si>
    <t>592270251</t>
  </si>
  <si>
    <t xml:space="preserve">vpust žlabová  DN150  50 x 13 x 57 cm</t>
  </si>
  <si>
    <t>-2147274564</t>
  </si>
  <si>
    <t>64</t>
  </si>
  <si>
    <t>592270270</t>
  </si>
  <si>
    <t>čelo plné na začátek a konec žlabu , pro všechny stavební výšky</t>
  </si>
  <si>
    <t>1110471903</t>
  </si>
  <si>
    <t>65</t>
  </si>
  <si>
    <t>592271450</t>
  </si>
  <si>
    <t>kryt štěrbinový litinový, tř. C250 , štěrbina 14 mm, 50x14,9x2 cm, černý</t>
  </si>
  <si>
    <t>-2071828617</t>
  </si>
  <si>
    <t>2 - Elektroinstalace</t>
  </si>
  <si>
    <t>M - Práce a dodávky M</t>
  </si>
  <si>
    <t>D1 - Montáž</t>
  </si>
  <si>
    <t>Práce a dodávky M</t>
  </si>
  <si>
    <t>341000000</t>
  </si>
  <si>
    <t>materiál podružný 5% z materiálu nosného</t>
  </si>
  <si>
    <t>kpl</t>
  </si>
  <si>
    <t>271146105</t>
  </si>
  <si>
    <t>silikonový tmel pro utěsnění prostupů</t>
  </si>
  <si>
    <t>ks</t>
  </si>
  <si>
    <t>211126000</t>
  </si>
  <si>
    <t>ocelová nosná konstrukce všeobecně kg</t>
  </si>
  <si>
    <t>kg</t>
  </si>
  <si>
    <t>314324118</t>
  </si>
  <si>
    <t>upevňovací bod hmoždinkou PVC</t>
  </si>
  <si>
    <t>348445001</t>
  </si>
  <si>
    <t>Svítidlo Southbank Outdoor Wall Light - Polymer Cocrete - Garden Trading</t>
  </si>
  <si>
    <t>345218997</t>
  </si>
  <si>
    <t xml:space="preserve">příckytka PVC trubky povrchové do  o20</t>
  </si>
  <si>
    <t>345218935</t>
  </si>
  <si>
    <t>instalační trubka PVC tvrdá povrchová o 20mm</t>
  </si>
  <si>
    <t>345218998</t>
  </si>
  <si>
    <t xml:space="preserve">příckytka PVC trubky povrchové do  o32</t>
  </si>
  <si>
    <t>345218936</t>
  </si>
  <si>
    <t>instalační trubka PVC tvrdá povrchová o 32mm</t>
  </si>
  <si>
    <t>345711274</t>
  </si>
  <si>
    <t>krabice instalační povrchová ACIDUR 16</t>
  </si>
  <si>
    <t>345621284</t>
  </si>
  <si>
    <t>pohybové čidlo nástěnné černá barva</t>
  </si>
  <si>
    <t>345621314</t>
  </si>
  <si>
    <t>pohybové čidlo nástěnné úhel záběru 180°; dosah 17m</t>
  </si>
  <si>
    <t>345621231</t>
  </si>
  <si>
    <t>soumrakový spínač na DIN lištu s čidlem</t>
  </si>
  <si>
    <t>344136142</t>
  </si>
  <si>
    <t xml:space="preserve">1f.jistič /6 char. B  10kA</t>
  </si>
  <si>
    <t>342118814</t>
  </si>
  <si>
    <t>kabelové oko Cu do 1,5</t>
  </si>
  <si>
    <t>341581082</t>
  </si>
  <si>
    <t>kabel O 3x1,5 - silový instalační kabel s měděným jádrem a PVC izolací/CYKY/</t>
  </si>
  <si>
    <t>341581081</t>
  </si>
  <si>
    <t>kabel J 3x1,5 - silový instalační kabel s měděným jádrem a PVC izolací /CYKY/</t>
  </si>
  <si>
    <t>D1</t>
  </si>
  <si>
    <t>Montáž</t>
  </si>
  <si>
    <t>741122211</t>
  </si>
  <si>
    <t>741122211.1</t>
  </si>
  <si>
    <t>741132103</t>
  </si>
  <si>
    <t>ukončení celoplastového kabelu do 3x1,5</t>
  </si>
  <si>
    <t>741320103</t>
  </si>
  <si>
    <t>741311002</t>
  </si>
  <si>
    <t>741311004</t>
  </si>
  <si>
    <t>741311004.1</t>
  </si>
  <si>
    <t>741112301</t>
  </si>
  <si>
    <t>741110002</t>
  </si>
  <si>
    <t>210021071</t>
  </si>
  <si>
    <t xml:space="preserve">příchytka PVC trubky povrchové do  o32</t>
  </si>
  <si>
    <t>741110002.1</t>
  </si>
  <si>
    <t>210021071.1</t>
  </si>
  <si>
    <t xml:space="preserve">příchytka PVC trubky povrchové do  o20</t>
  </si>
  <si>
    <t>741372012</t>
  </si>
  <si>
    <t>460690031</t>
  </si>
  <si>
    <t>741910502</t>
  </si>
  <si>
    <t>66</t>
  </si>
  <si>
    <t>HZS</t>
  </si>
  <si>
    <t>zednické výpomoce</t>
  </si>
  <si>
    <t>hod</t>
  </si>
  <si>
    <t>68</t>
  </si>
  <si>
    <t>HZS.1</t>
  </si>
  <si>
    <t>dokumentace skutečného provedení</t>
  </si>
  <si>
    <t>70</t>
  </si>
  <si>
    <t>HZS.2</t>
  </si>
  <si>
    <t>úprava stávajícího rozvaděče</t>
  </si>
  <si>
    <t>72</t>
  </si>
  <si>
    <t>741810001</t>
  </si>
  <si>
    <t>revizní zpráva do objemu 100 000,-Kč montážních prací</t>
  </si>
  <si>
    <t>74</t>
  </si>
  <si>
    <t>R</t>
  </si>
  <si>
    <t>doprava montážního materiálu 3% z dodávky</t>
  </si>
  <si>
    <t>76</t>
  </si>
  <si>
    <t>3 - Vegetační úpravy</t>
  </si>
  <si>
    <t>D1 - Vegetační úpravy</t>
  </si>
  <si>
    <t>181451121</t>
  </si>
  <si>
    <t xml:space="preserve">Založení trávníku výsevem vč. utažení, plochy přes 1000m2,  v rovině nebo na svahu do 1:5 s pokosením, naložením a odvozem odpadu do 20km a se složením</t>
  </si>
  <si>
    <t>-2056247509</t>
  </si>
  <si>
    <t>Pol1</t>
  </si>
  <si>
    <t>Travní osivo</t>
  </si>
  <si>
    <t>-1480600870</t>
  </si>
  <si>
    <t>250*0,025</t>
  </si>
  <si>
    <t>183101221</t>
  </si>
  <si>
    <t xml:space="preserve">Hloubení jamek pro vysazování rostlin v zemině tř 1-4 s výměnou půdy na 50% v rovině nebo ve svahu do 1:5, objem přes 0,40 do 1,00 m3  s případným naložením přebytečných výkopků a odvozem do 20km a se složením</t>
  </si>
  <si>
    <t>120440692</t>
  </si>
  <si>
    <t>Pol9</t>
  </si>
  <si>
    <t>Substrát zahradnický</t>
  </si>
  <si>
    <t>1151099024</t>
  </si>
  <si>
    <t>3*0,5</t>
  </si>
  <si>
    <t>184102115</t>
  </si>
  <si>
    <t>Výsadba dřeviny s S BALEM do předem vyhloubené jamky se zalitím v rovině nebo ve svahu do 1:5 při průměru balu přes 500 do 600mm se zalitím</t>
  </si>
  <si>
    <t>-1902951988</t>
  </si>
  <si>
    <t>Pol3</t>
  </si>
  <si>
    <t xml:space="preserve">Crataegus lavallei ´Carrierei´ (hloh Lavallův) -  zemní bal, ok 14-16cm, vk</t>
  </si>
  <si>
    <t>-231436351</t>
  </si>
  <si>
    <t>184215133</t>
  </si>
  <si>
    <t>Ukotvení dřeviny třemi kůly délky přes 2 do 3m</t>
  </si>
  <si>
    <t>-1523250480</t>
  </si>
  <si>
    <t>Pol5</t>
  </si>
  <si>
    <t>Kůl frézovaný s fazetou se špicí, průměr 6-8cm, délka 2,5m</t>
  </si>
  <si>
    <t>1465954310</t>
  </si>
  <si>
    <t>Pol6</t>
  </si>
  <si>
    <t>Úvazek bavlněný - šíře 3cm (popř. jutový)</t>
  </si>
  <si>
    <t>bm</t>
  </si>
  <si>
    <t>1245391416</t>
  </si>
  <si>
    <t>184501141</t>
  </si>
  <si>
    <t>Zhotovení obalu kmene z rákosové rohože v rovině nebo na svahu do 1:5</t>
  </si>
  <si>
    <t>-1262437697</t>
  </si>
  <si>
    <t>Pol7</t>
  </si>
  <si>
    <t>Rákosová rohož, šířka 2m</t>
  </si>
  <si>
    <t>-430820010</t>
  </si>
  <si>
    <t>184801121</t>
  </si>
  <si>
    <t>Ošetření vysazených dřevin solitérních v rovině nebo ve svahu do 1:5 tj. odplevelení s nakypřením nebo vypletí, odstranění poškozených částí dřeviny s případným složením odpadu na hromady, naložením na dopravní prostředek a odvozem do 20km se složením</t>
  </si>
  <si>
    <t>-203822218</t>
  </si>
  <si>
    <t>184911421</t>
  </si>
  <si>
    <t>Mulčování vysazených rostlin mulčovací kůrou, tl. do 100mm v rovině nebo na svahu do 1:5</t>
  </si>
  <si>
    <t>-478692821</t>
  </si>
  <si>
    <t>Pol10</t>
  </si>
  <si>
    <t>Kůra mulčovací</t>
  </si>
  <si>
    <t>1654883464</t>
  </si>
  <si>
    <t>185802114</t>
  </si>
  <si>
    <t>Hnojení půdy nebo trávníku v rovině a svahu do 1:5 umělým hnojivem s rozdělením k jednotlivým rostlinám</t>
  </si>
  <si>
    <t>24769419</t>
  </si>
  <si>
    <t>Pol11</t>
  </si>
  <si>
    <t>Plné tabletované hnojivo s postupným uvolňováním živin</t>
  </si>
  <si>
    <t>-1574433029</t>
  </si>
  <si>
    <t>185804311</t>
  </si>
  <si>
    <t xml:space="preserve">Zalití rostlin vodou, plochy jednotlivě do 20 m2  (zalití dřevin)</t>
  </si>
  <si>
    <t>-757527591</t>
  </si>
  <si>
    <t>Pol12</t>
  </si>
  <si>
    <t>Voda pitná pro ostatní odběratele</t>
  </si>
  <si>
    <t>1874944903</t>
  </si>
  <si>
    <t>4 - VRN</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</si>
  <si>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</si>
  <si>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</si>
  <si>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</si>
  <si>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</si>
  <si>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</si>
  <si>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VRN9 - Ostatní náklady</t>
  </si>
  <si>
    <t>Vedlejší rozpočtové náklady</t>
  </si>
  <si>
    <t>VRN1</t>
  </si>
  <si>
    <t>Průzkumné, geodetické a projektové práce</t>
  </si>
  <si>
    <t>012303000</t>
  </si>
  <si>
    <t>Geodetické práce po výstavbě</t>
  </si>
  <si>
    <t>1024</t>
  </si>
  <si>
    <t>-870921842</t>
  </si>
  <si>
    <t>Poznámka k položce:_x000d_
zaměření skutečného provedení úředně oprávněným zeměřičských inženýrem</t>
  </si>
  <si>
    <t>013254000</t>
  </si>
  <si>
    <t>Dokumentace skutečného provedení stavby</t>
  </si>
  <si>
    <t>340983628</t>
  </si>
  <si>
    <t>VRN3</t>
  </si>
  <si>
    <t>Zařízení staveniště</t>
  </si>
  <si>
    <t>030001000</t>
  </si>
  <si>
    <t>904934621</t>
  </si>
  <si>
    <t>Poznámka k položce:_x000d_
komplet pro celou stavbu, zřízení, provoz, odstranění</t>
  </si>
  <si>
    <t>VRN4</t>
  </si>
  <si>
    <t>Inženýrská činnost</t>
  </si>
  <si>
    <t>049103000</t>
  </si>
  <si>
    <t>Náklady vzniklé v souvislosti s realizací stavby</t>
  </si>
  <si>
    <t>-1952528260</t>
  </si>
  <si>
    <t>Poznámka k položce:_x000d_
vytyčení - ověření inž. sítí v místě stavby</t>
  </si>
  <si>
    <t>VRN6</t>
  </si>
  <si>
    <t>Územní vlivy</t>
  </si>
  <si>
    <t>062303000</t>
  </si>
  <si>
    <t>Použití nezvyklých dopravních prostředků</t>
  </si>
  <si>
    <t>-1479111959</t>
  </si>
  <si>
    <t xml:space="preserve">Poznámka k položce:_x000d_
ztížené podmínky provádění - technika pouze do 3.5 t v místě kabelovodu </t>
  </si>
  <si>
    <t>VRN9</t>
  </si>
  <si>
    <t>Ostatní náklady</t>
  </si>
  <si>
    <t>092002000</t>
  </si>
  <si>
    <t>Ostatní náklady související s provozem</t>
  </si>
  <si>
    <t>1678365453</t>
  </si>
  <si>
    <t>Poznámka k položce:_x000d_
úklid komunikací dotčených stavbou</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</si>
</sst>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6" fillId="0" borderId="0" applyNumberFormat="0" applyFill="0" applyBorder="0" applyAlignment="0" applyProtection="0"/>
  </cellStyleXfs>
  <cellXfs count="26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4"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4" fontId="15"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6" fillId="0" borderId="0" xfId="0" applyNumberFormat="1" applyFont="1" applyAlignment="1" applyProtection="1">
      <alignment vertical="center"/>
    </xf>
    <xf numFmtId="0" fontId="1" fillId="0" borderId="3" xfId="0" applyFont="1" applyBorder="1" applyAlignment="1">
      <alignment vertical="center"/>
    </xf>
    <xf numFmtId="0" fontId="16"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17" fillId="0" borderId="4" xfId="0" applyFont="1" applyBorder="1" applyAlignment="1" applyProtection="1">
      <alignment horizontal="left" vertical="center"/>
    </xf>
    <xf numFmtId="0" fontId="0" fillId="0" borderId="4" xfId="0" applyFont="1" applyBorder="1" applyAlignment="1" applyProtection="1">
      <alignment vertical="center"/>
    </xf>
    <xf numFmtId="0" fontId="1" fillId="0" borderId="5" xfId="0" applyFont="1" applyBorder="1" applyAlignment="1" applyProtection="1">
      <alignment horizontal="lef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0" fillId="4" borderId="7" xfId="0" applyFont="1" applyFill="1" applyBorder="1" applyAlignment="1" applyProtection="1">
      <alignment horizontal="center" vertical="center"/>
    </xf>
    <xf numFmtId="0" fontId="20" fillId="4" borderId="7" xfId="0" applyFont="1" applyFill="1" applyBorder="1" applyAlignment="1" applyProtection="1">
      <alignment horizontal="right" vertical="center"/>
    </xf>
    <xf numFmtId="0" fontId="20" fillId="4" borderId="8" xfId="0" applyFont="1" applyFill="1" applyBorder="1" applyAlignment="1" applyProtection="1">
      <alignment horizontal="left" vertical="center"/>
    </xf>
    <xf numFmtId="0" fontId="20" fillId="4" borderId="0" xfId="0" applyFont="1" applyFill="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1"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5"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7" fillId="0" borderId="4" xfId="0" applyFont="1" applyBorder="1" applyAlignment="1">
      <alignment horizontal="lef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protection locked="0"/>
    </xf>
    <xf numFmtId="0" fontId="20" fillId="4" borderId="18" xfId="0" applyFont="1" applyFill="1" applyBorder="1" applyAlignment="1" applyProtection="1">
      <alignment horizontal="center" vertical="center" wrapText="1"/>
    </xf>
    <xf numFmtId="0" fontId="20" fillId="4" borderId="0" xfId="0" applyFont="1" applyFill="1" applyAlignment="1" applyProtection="1">
      <alignment horizontal="center" vertical="center" wrapText="1"/>
    </xf>
    <xf numFmtId="0" fontId="0" fillId="0" borderId="3" xfId="0" applyFont="1" applyBorder="1" applyAlignment="1">
      <alignment horizontal="center" vertical="center" wrapText="1"/>
    </xf>
    <xf numFmtId="4" fontId="22" fillId="0" borderId="0" xfId="0" applyNumberFormat="1" applyFont="1" applyAlignment="1" applyProtection="1"/>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7" fontId="20" fillId="0" borderId="22" xfId="0" applyNumberFormat="1" applyFont="1" applyBorder="1" applyAlignment="1" applyProtection="1">
      <alignment vertical="center"/>
    </xf>
    <xf numFmtId="4" fontId="20" fillId="2"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xf>
    <xf numFmtId="0" fontId="21" fillId="2" borderId="14"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5"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vertical="center" wrapText="1"/>
    </xf>
    <xf numFmtId="0" fontId="0" fillId="0" borderId="14" xfId="0" applyFont="1"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3" fillId="0" borderId="0" xfId="0" applyFont="1" applyAlignment="1" applyProtection="1">
      <alignment vertical="top" wrapText="1"/>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34" fillId="2" borderId="19" xfId="0" applyFont="1" applyFill="1" applyBorder="1" applyAlignment="1" applyProtection="1">
      <alignment horizontal="left" vertical="center"/>
      <protection locked="0"/>
    </xf>
    <xf numFmtId="0" fontId="3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1" fillId="0" borderId="20" xfId="0" applyNumberFormat="1" applyFont="1" applyBorder="1" applyAlignment="1" applyProtection="1">
      <alignment vertical="center"/>
    </xf>
    <xf numFmtId="166" fontId="21" fillId="0" borderId="21" xfId="0" applyNumberFormat="1" applyFont="1" applyBorder="1" applyAlignment="1" applyProtection="1">
      <alignment vertical="center"/>
    </xf>
    <xf numFmtId="0" fontId="21" fillId="2" borderId="19" xfId="0" applyFont="1" applyFill="1" applyBorder="1" applyAlignment="1" applyProtection="1">
      <alignment horizontal="left" vertical="center"/>
      <protection locked="0"/>
    </xf>
    <xf numFmtId="0" fontId="21" fillId="0" borderId="20" xfId="0" applyFont="1" applyBorder="1" applyAlignment="1" applyProtection="1">
      <alignment horizontal="center" vertical="center"/>
    </xf>
    <xf numFmtId="0" fontId="0" fillId="0" borderId="19"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3" t="s">
        <v>0</v>
      </c>
      <c r="AZ1" s="13" t="s">
        <v>1</v>
      </c>
      <c r="BA1" s="13" t="s">
        <v>2</v>
      </c>
      <c r="BB1" s="13" t="s">
        <v>3</v>
      </c>
      <c r="BT1" s="13" t="s">
        <v>4</v>
      </c>
      <c r="BU1" s="13" t="s">
        <v>4</v>
      </c>
      <c r="BV1" s="13" t="s">
        <v>5</v>
      </c>
    </row>
    <row r="2" ht="36.96" customHeight="1">
      <c r="AR2"/>
      <c r="BS2" s="14" t="s">
        <v>6</v>
      </c>
      <c r="BT2" s="14" t="s">
        <v>7</v>
      </c>
    </row>
    <row r="3"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6</v>
      </c>
    </row>
    <row r="7" ht="12" customHeight="1">
      <c r="B7" s="18"/>
      <c r="C7" s="19"/>
      <c r="D7" s="29"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9" t="s">
        <v>19</v>
      </c>
      <c r="AL7" s="19"/>
      <c r="AM7" s="19"/>
      <c r="AN7" s="24" t="s">
        <v>1</v>
      </c>
      <c r="AO7" s="19"/>
      <c r="AP7" s="19"/>
      <c r="AQ7" s="19"/>
      <c r="AR7" s="17"/>
      <c r="BE7" s="28"/>
      <c r="BS7" s="14" t="s">
        <v>6</v>
      </c>
    </row>
    <row r="8" ht="12" customHeight="1">
      <c r="B8" s="18"/>
      <c r="C8" s="19"/>
      <c r="D8" s="29"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22</v>
      </c>
      <c r="AL8" s="19"/>
      <c r="AM8" s="19"/>
      <c r="AN8" s="30" t="s">
        <v>23</v>
      </c>
      <c r="AO8" s="19"/>
      <c r="AP8" s="19"/>
      <c r="AQ8" s="19"/>
      <c r="AR8" s="17"/>
      <c r="BE8" s="28"/>
      <c r="BS8" s="14" t="s">
        <v>6</v>
      </c>
    </row>
    <row r="9"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6</v>
      </c>
    </row>
    <row r="10" ht="12" customHeight="1">
      <c r="B10" s="18"/>
      <c r="C10" s="19"/>
      <c r="D10" s="29" t="s">
        <v>24</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25</v>
      </c>
      <c r="AL10" s="19"/>
      <c r="AM10" s="19"/>
      <c r="AN10" s="24" t="s">
        <v>1</v>
      </c>
      <c r="AO10" s="19"/>
      <c r="AP10" s="19"/>
      <c r="AQ10" s="19"/>
      <c r="AR10" s="17"/>
      <c r="BE10" s="28"/>
      <c r="BS10" s="14" t="s">
        <v>6</v>
      </c>
    </row>
    <row r="11" ht="18.48" customHeight="1">
      <c r="B11" s="18"/>
      <c r="C11" s="19"/>
      <c r="D11" s="19"/>
      <c r="E11" s="24" t="s">
        <v>26</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27</v>
      </c>
      <c r="AL11" s="19"/>
      <c r="AM11" s="19"/>
      <c r="AN11" s="24" t="s">
        <v>1</v>
      </c>
      <c r="AO11" s="19"/>
      <c r="AP11" s="19"/>
      <c r="AQ11" s="19"/>
      <c r="AR11" s="17"/>
      <c r="BE11" s="28"/>
      <c r="BS11" s="14" t="s">
        <v>6</v>
      </c>
    </row>
    <row r="12"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6</v>
      </c>
    </row>
    <row r="13" ht="12" customHeight="1">
      <c r="B13" s="18"/>
      <c r="C13" s="19"/>
      <c r="D13" s="29" t="s">
        <v>28</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25</v>
      </c>
      <c r="AL13" s="19"/>
      <c r="AM13" s="19"/>
      <c r="AN13" s="31" t="s">
        <v>29</v>
      </c>
      <c r="AO13" s="19"/>
      <c r="AP13" s="19"/>
      <c r="AQ13" s="19"/>
      <c r="AR13" s="17"/>
      <c r="BE13" s="28"/>
      <c r="BS13" s="14" t="s">
        <v>6</v>
      </c>
    </row>
    <row r="14">
      <c r="B14" s="18"/>
      <c r="C14" s="19"/>
      <c r="D14" s="19"/>
      <c r="E14" s="31" t="s">
        <v>29</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27</v>
      </c>
      <c r="AL14" s="19"/>
      <c r="AM14" s="19"/>
      <c r="AN14" s="31" t="s">
        <v>29</v>
      </c>
      <c r="AO14" s="19"/>
      <c r="AP14" s="19"/>
      <c r="AQ14" s="19"/>
      <c r="AR14" s="17"/>
      <c r="BE14" s="28"/>
      <c r="BS14" s="14" t="s">
        <v>6</v>
      </c>
    </row>
    <row r="15"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ht="12" customHeight="1">
      <c r="B16" s="18"/>
      <c r="C16" s="19"/>
      <c r="D16" s="29" t="s">
        <v>30</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25</v>
      </c>
      <c r="AL16" s="19"/>
      <c r="AM16" s="19"/>
      <c r="AN16" s="24" t="s">
        <v>1</v>
      </c>
      <c r="AO16" s="19"/>
      <c r="AP16" s="19"/>
      <c r="AQ16" s="19"/>
      <c r="AR16" s="17"/>
      <c r="BE16" s="28"/>
      <c r="BS16" s="14" t="s">
        <v>4</v>
      </c>
    </row>
    <row r="17" ht="18.48" customHeight="1">
      <c r="B17" s="18"/>
      <c r="C17" s="19"/>
      <c r="D17" s="19"/>
      <c r="E17" s="24" t="s">
        <v>21</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27</v>
      </c>
      <c r="AL17" s="19"/>
      <c r="AM17" s="19"/>
      <c r="AN17" s="24" t="s">
        <v>1</v>
      </c>
      <c r="AO17" s="19"/>
      <c r="AP17" s="19"/>
      <c r="AQ17" s="19"/>
      <c r="AR17" s="17"/>
      <c r="BE17" s="28"/>
      <c r="BS17" s="14" t="s">
        <v>31</v>
      </c>
    </row>
    <row r="18"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ht="12" customHeight="1">
      <c r="B19" s="18"/>
      <c r="C19" s="19"/>
      <c r="D19" s="29" t="s">
        <v>32</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25</v>
      </c>
      <c r="AL19" s="19"/>
      <c r="AM19" s="19"/>
      <c r="AN19" s="24" t="s">
        <v>1</v>
      </c>
      <c r="AO19" s="19"/>
      <c r="AP19" s="19"/>
      <c r="AQ19" s="19"/>
      <c r="AR19" s="17"/>
      <c r="BE19" s="28"/>
      <c r="BS19" s="14" t="s">
        <v>6</v>
      </c>
    </row>
    <row r="20" ht="18.48" customHeight="1">
      <c r="B20" s="18"/>
      <c r="C20" s="19"/>
      <c r="D20" s="19"/>
      <c r="E20" s="24" t="s">
        <v>33</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27</v>
      </c>
      <c r="AL20" s="19"/>
      <c r="AM20" s="19"/>
      <c r="AN20" s="24" t="s">
        <v>1</v>
      </c>
      <c r="AO20" s="19"/>
      <c r="AP20" s="19"/>
      <c r="AQ20" s="19"/>
      <c r="AR20" s="17"/>
      <c r="BE20" s="28"/>
      <c r="BS20" s="14" t="s">
        <v>31</v>
      </c>
    </row>
    <row r="2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ht="12" customHeight="1">
      <c r="B22" s="18"/>
      <c r="C22" s="19"/>
      <c r="D22" s="29" t="s">
        <v>34</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ht="16.5" customHeight="1">
      <c r="B23" s="18"/>
      <c r="C23" s="19"/>
      <c r="D23" s="19"/>
      <c r="E23" s="33" t="s">
        <v>1</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1" customFormat="1" ht="25.92" customHeight="1">
      <c r="B26" s="35"/>
      <c r="C26" s="36"/>
      <c r="D26" s="37" t="s">
        <v>35</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9">
        <f>ROUND(AG94,2)</f>
        <v>0</v>
      </c>
      <c r="AL26" s="38"/>
      <c r="AM26" s="38"/>
      <c r="AN26" s="38"/>
      <c r="AO26" s="38"/>
      <c r="AP26" s="36"/>
      <c r="AQ26" s="36"/>
      <c r="AR26" s="40"/>
      <c r="BE26" s="28"/>
    </row>
    <row r="27" s="1" customFormat="1" ht="6.96" customHeight="1">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40"/>
      <c r="BE27" s="28"/>
    </row>
    <row r="28" s="1" customFormat="1">
      <c r="B28" s="35"/>
      <c r="C28" s="36"/>
      <c r="D28" s="36"/>
      <c r="E28" s="36"/>
      <c r="F28" s="36"/>
      <c r="G28" s="36"/>
      <c r="H28" s="36"/>
      <c r="I28" s="36"/>
      <c r="J28" s="36"/>
      <c r="K28" s="36"/>
      <c r="L28" s="41" t="s">
        <v>36</v>
      </c>
      <c r="M28" s="41"/>
      <c r="N28" s="41"/>
      <c r="O28" s="41"/>
      <c r="P28" s="41"/>
      <c r="Q28" s="36"/>
      <c r="R28" s="36"/>
      <c r="S28" s="36"/>
      <c r="T28" s="36"/>
      <c r="U28" s="36"/>
      <c r="V28" s="36"/>
      <c r="W28" s="41" t="s">
        <v>37</v>
      </c>
      <c r="X28" s="41"/>
      <c r="Y28" s="41"/>
      <c r="Z28" s="41"/>
      <c r="AA28" s="41"/>
      <c r="AB28" s="41"/>
      <c r="AC28" s="41"/>
      <c r="AD28" s="41"/>
      <c r="AE28" s="41"/>
      <c r="AF28" s="36"/>
      <c r="AG28" s="36"/>
      <c r="AH28" s="36"/>
      <c r="AI28" s="36"/>
      <c r="AJ28" s="36"/>
      <c r="AK28" s="41" t="s">
        <v>38</v>
      </c>
      <c r="AL28" s="41"/>
      <c r="AM28" s="41"/>
      <c r="AN28" s="41"/>
      <c r="AO28" s="41"/>
      <c r="AP28" s="36"/>
      <c r="AQ28" s="36"/>
      <c r="AR28" s="40"/>
      <c r="BE28" s="28"/>
    </row>
    <row r="29" s="2" customFormat="1" ht="14.4" customHeight="1">
      <c r="B29" s="42"/>
      <c r="C29" s="43"/>
      <c r="D29" s="29" t="s">
        <v>39</v>
      </c>
      <c r="E29" s="43"/>
      <c r="F29" s="29" t="s">
        <v>40</v>
      </c>
      <c r="G29" s="43"/>
      <c r="H29" s="43"/>
      <c r="I29" s="43"/>
      <c r="J29" s="43"/>
      <c r="K29" s="43"/>
      <c r="L29" s="44">
        <v>0.20999999999999999</v>
      </c>
      <c r="M29" s="43"/>
      <c r="N29" s="43"/>
      <c r="O29" s="43"/>
      <c r="P29" s="43"/>
      <c r="Q29" s="43"/>
      <c r="R29" s="43"/>
      <c r="S29" s="43"/>
      <c r="T29" s="43"/>
      <c r="U29" s="43"/>
      <c r="V29" s="43"/>
      <c r="W29" s="45">
        <f>ROUND(AZ94, 2)</f>
        <v>0</v>
      </c>
      <c r="X29" s="43"/>
      <c r="Y29" s="43"/>
      <c r="Z29" s="43"/>
      <c r="AA29" s="43"/>
      <c r="AB29" s="43"/>
      <c r="AC29" s="43"/>
      <c r="AD29" s="43"/>
      <c r="AE29" s="43"/>
      <c r="AF29" s="43"/>
      <c r="AG29" s="43"/>
      <c r="AH29" s="43"/>
      <c r="AI29" s="43"/>
      <c r="AJ29" s="43"/>
      <c r="AK29" s="45">
        <f>ROUND(AV94, 2)</f>
        <v>0</v>
      </c>
      <c r="AL29" s="43"/>
      <c r="AM29" s="43"/>
      <c r="AN29" s="43"/>
      <c r="AO29" s="43"/>
      <c r="AP29" s="43"/>
      <c r="AQ29" s="43"/>
      <c r="AR29" s="46"/>
      <c r="BE29" s="47"/>
    </row>
    <row r="30" s="2" customFormat="1" ht="14.4" customHeight="1">
      <c r="B30" s="42"/>
      <c r="C30" s="43"/>
      <c r="D30" s="43"/>
      <c r="E30" s="43"/>
      <c r="F30" s="29" t="s">
        <v>41</v>
      </c>
      <c r="G30" s="43"/>
      <c r="H30" s="43"/>
      <c r="I30" s="43"/>
      <c r="J30" s="43"/>
      <c r="K30" s="43"/>
      <c r="L30" s="44">
        <v>0.14999999999999999</v>
      </c>
      <c r="M30" s="43"/>
      <c r="N30" s="43"/>
      <c r="O30" s="43"/>
      <c r="P30" s="43"/>
      <c r="Q30" s="43"/>
      <c r="R30" s="43"/>
      <c r="S30" s="43"/>
      <c r="T30" s="43"/>
      <c r="U30" s="43"/>
      <c r="V30" s="43"/>
      <c r="W30" s="45">
        <f>ROUND(BA94, 2)</f>
        <v>0</v>
      </c>
      <c r="X30" s="43"/>
      <c r="Y30" s="43"/>
      <c r="Z30" s="43"/>
      <c r="AA30" s="43"/>
      <c r="AB30" s="43"/>
      <c r="AC30" s="43"/>
      <c r="AD30" s="43"/>
      <c r="AE30" s="43"/>
      <c r="AF30" s="43"/>
      <c r="AG30" s="43"/>
      <c r="AH30" s="43"/>
      <c r="AI30" s="43"/>
      <c r="AJ30" s="43"/>
      <c r="AK30" s="45">
        <f>ROUND(AW94, 2)</f>
        <v>0</v>
      </c>
      <c r="AL30" s="43"/>
      <c r="AM30" s="43"/>
      <c r="AN30" s="43"/>
      <c r="AO30" s="43"/>
      <c r="AP30" s="43"/>
      <c r="AQ30" s="43"/>
      <c r="AR30" s="46"/>
      <c r="BE30" s="47"/>
    </row>
    <row r="31" hidden="1" s="2" customFormat="1" ht="14.4" customHeight="1">
      <c r="B31" s="42"/>
      <c r="C31" s="43"/>
      <c r="D31" s="43"/>
      <c r="E31" s="43"/>
      <c r="F31" s="29" t="s">
        <v>42</v>
      </c>
      <c r="G31" s="43"/>
      <c r="H31" s="43"/>
      <c r="I31" s="43"/>
      <c r="J31" s="43"/>
      <c r="K31" s="43"/>
      <c r="L31" s="44">
        <v>0.20999999999999999</v>
      </c>
      <c r="M31" s="43"/>
      <c r="N31" s="43"/>
      <c r="O31" s="43"/>
      <c r="P31" s="43"/>
      <c r="Q31" s="43"/>
      <c r="R31" s="43"/>
      <c r="S31" s="43"/>
      <c r="T31" s="43"/>
      <c r="U31" s="43"/>
      <c r="V31" s="43"/>
      <c r="W31" s="45">
        <f>ROUND(BB94, 2)</f>
        <v>0</v>
      </c>
      <c r="X31" s="43"/>
      <c r="Y31" s="43"/>
      <c r="Z31" s="43"/>
      <c r="AA31" s="43"/>
      <c r="AB31" s="43"/>
      <c r="AC31" s="43"/>
      <c r="AD31" s="43"/>
      <c r="AE31" s="43"/>
      <c r="AF31" s="43"/>
      <c r="AG31" s="43"/>
      <c r="AH31" s="43"/>
      <c r="AI31" s="43"/>
      <c r="AJ31" s="43"/>
      <c r="AK31" s="45">
        <v>0</v>
      </c>
      <c r="AL31" s="43"/>
      <c r="AM31" s="43"/>
      <c r="AN31" s="43"/>
      <c r="AO31" s="43"/>
      <c r="AP31" s="43"/>
      <c r="AQ31" s="43"/>
      <c r="AR31" s="46"/>
      <c r="BE31" s="47"/>
    </row>
    <row r="32" hidden="1" s="2" customFormat="1" ht="14.4" customHeight="1">
      <c r="B32" s="42"/>
      <c r="C32" s="43"/>
      <c r="D32" s="43"/>
      <c r="E32" s="43"/>
      <c r="F32" s="29" t="s">
        <v>43</v>
      </c>
      <c r="G32" s="43"/>
      <c r="H32" s="43"/>
      <c r="I32" s="43"/>
      <c r="J32" s="43"/>
      <c r="K32" s="43"/>
      <c r="L32" s="44">
        <v>0.14999999999999999</v>
      </c>
      <c r="M32" s="43"/>
      <c r="N32" s="43"/>
      <c r="O32" s="43"/>
      <c r="P32" s="43"/>
      <c r="Q32" s="43"/>
      <c r="R32" s="43"/>
      <c r="S32" s="43"/>
      <c r="T32" s="43"/>
      <c r="U32" s="43"/>
      <c r="V32" s="43"/>
      <c r="W32" s="45">
        <f>ROUND(BC94, 2)</f>
        <v>0</v>
      </c>
      <c r="X32" s="43"/>
      <c r="Y32" s="43"/>
      <c r="Z32" s="43"/>
      <c r="AA32" s="43"/>
      <c r="AB32" s="43"/>
      <c r="AC32" s="43"/>
      <c r="AD32" s="43"/>
      <c r="AE32" s="43"/>
      <c r="AF32" s="43"/>
      <c r="AG32" s="43"/>
      <c r="AH32" s="43"/>
      <c r="AI32" s="43"/>
      <c r="AJ32" s="43"/>
      <c r="AK32" s="45">
        <v>0</v>
      </c>
      <c r="AL32" s="43"/>
      <c r="AM32" s="43"/>
      <c r="AN32" s="43"/>
      <c r="AO32" s="43"/>
      <c r="AP32" s="43"/>
      <c r="AQ32" s="43"/>
      <c r="AR32" s="46"/>
      <c r="BE32" s="47"/>
    </row>
    <row r="33" hidden="1" s="2" customFormat="1" ht="14.4" customHeight="1">
      <c r="B33" s="42"/>
      <c r="C33" s="43"/>
      <c r="D33" s="43"/>
      <c r="E33" s="43"/>
      <c r="F33" s="29" t="s">
        <v>44</v>
      </c>
      <c r="G33" s="43"/>
      <c r="H33" s="43"/>
      <c r="I33" s="43"/>
      <c r="J33" s="43"/>
      <c r="K33" s="43"/>
      <c r="L33" s="44">
        <v>0</v>
      </c>
      <c r="M33" s="43"/>
      <c r="N33" s="43"/>
      <c r="O33" s="43"/>
      <c r="P33" s="43"/>
      <c r="Q33" s="43"/>
      <c r="R33" s="43"/>
      <c r="S33" s="43"/>
      <c r="T33" s="43"/>
      <c r="U33" s="43"/>
      <c r="V33" s="43"/>
      <c r="W33" s="45">
        <f>ROUND(BD94, 2)</f>
        <v>0</v>
      </c>
      <c r="X33" s="43"/>
      <c r="Y33" s="43"/>
      <c r="Z33" s="43"/>
      <c r="AA33" s="43"/>
      <c r="AB33" s="43"/>
      <c r="AC33" s="43"/>
      <c r="AD33" s="43"/>
      <c r="AE33" s="43"/>
      <c r="AF33" s="43"/>
      <c r="AG33" s="43"/>
      <c r="AH33" s="43"/>
      <c r="AI33" s="43"/>
      <c r="AJ33" s="43"/>
      <c r="AK33" s="45">
        <v>0</v>
      </c>
      <c r="AL33" s="43"/>
      <c r="AM33" s="43"/>
      <c r="AN33" s="43"/>
      <c r="AO33" s="43"/>
      <c r="AP33" s="43"/>
      <c r="AQ33" s="43"/>
      <c r="AR33" s="46"/>
      <c r="BE33" s="47"/>
    </row>
    <row r="34" s="1" customFormat="1" ht="6.96" customHeight="1">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40"/>
      <c r="BE34" s="28"/>
    </row>
    <row r="35" s="1" customFormat="1" ht="25.92" customHeight="1">
      <c r="B35" s="35"/>
      <c r="C35" s="48"/>
      <c r="D35" s="49" t="s">
        <v>45</v>
      </c>
      <c r="E35" s="50"/>
      <c r="F35" s="50"/>
      <c r="G35" s="50"/>
      <c r="H35" s="50"/>
      <c r="I35" s="50"/>
      <c r="J35" s="50"/>
      <c r="K35" s="50"/>
      <c r="L35" s="50"/>
      <c r="M35" s="50"/>
      <c r="N35" s="50"/>
      <c r="O35" s="50"/>
      <c r="P35" s="50"/>
      <c r="Q35" s="50"/>
      <c r="R35" s="50"/>
      <c r="S35" s="50"/>
      <c r="T35" s="51" t="s">
        <v>46</v>
      </c>
      <c r="U35" s="50"/>
      <c r="V35" s="50"/>
      <c r="W35" s="50"/>
      <c r="X35" s="52" t="s">
        <v>47</v>
      </c>
      <c r="Y35" s="50"/>
      <c r="Z35" s="50"/>
      <c r="AA35" s="50"/>
      <c r="AB35" s="50"/>
      <c r="AC35" s="50"/>
      <c r="AD35" s="50"/>
      <c r="AE35" s="50"/>
      <c r="AF35" s="50"/>
      <c r="AG35" s="50"/>
      <c r="AH35" s="50"/>
      <c r="AI35" s="50"/>
      <c r="AJ35" s="50"/>
      <c r="AK35" s="53">
        <f>SUM(AK26:AK33)</f>
        <v>0</v>
      </c>
      <c r="AL35" s="50"/>
      <c r="AM35" s="50"/>
      <c r="AN35" s="50"/>
      <c r="AO35" s="54"/>
      <c r="AP35" s="48"/>
      <c r="AQ35" s="48"/>
      <c r="AR35" s="40"/>
    </row>
    <row r="36" s="1" customFormat="1" ht="6.96" customHeight="1">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40"/>
    </row>
    <row r="37" s="1" customFormat="1" ht="14.4" customHeight="1">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40"/>
    </row>
    <row r="38" ht="14.4"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ht="14.4"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ht="14.4"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ht="14.4"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ht="14.4"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ht="14.4"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ht="14.4"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ht="14.4"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ht="14.4"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ht="14.4"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ht="14.4"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1" customFormat="1" ht="14.4" customHeight="1">
      <c r="B49" s="35"/>
      <c r="C49" s="36"/>
      <c r="D49" s="55" t="s">
        <v>48</v>
      </c>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5" t="s">
        <v>49</v>
      </c>
      <c r="AI49" s="56"/>
      <c r="AJ49" s="56"/>
      <c r="AK49" s="56"/>
      <c r="AL49" s="56"/>
      <c r="AM49" s="56"/>
      <c r="AN49" s="56"/>
      <c r="AO49" s="56"/>
      <c r="AP49" s="36"/>
      <c r="AQ49" s="36"/>
      <c r="AR49" s="40"/>
    </row>
    <row r="50">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1" customFormat="1">
      <c r="B60" s="35"/>
      <c r="C60" s="36"/>
      <c r="D60" s="57" t="s">
        <v>50</v>
      </c>
      <c r="E60" s="38"/>
      <c r="F60" s="38"/>
      <c r="G60" s="38"/>
      <c r="H60" s="38"/>
      <c r="I60" s="38"/>
      <c r="J60" s="38"/>
      <c r="K60" s="38"/>
      <c r="L60" s="38"/>
      <c r="M60" s="38"/>
      <c r="N60" s="38"/>
      <c r="O60" s="38"/>
      <c r="P60" s="38"/>
      <c r="Q60" s="38"/>
      <c r="R60" s="38"/>
      <c r="S60" s="38"/>
      <c r="T60" s="38"/>
      <c r="U60" s="38"/>
      <c r="V60" s="57" t="s">
        <v>51</v>
      </c>
      <c r="W60" s="38"/>
      <c r="X60" s="38"/>
      <c r="Y60" s="38"/>
      <c r="Z60" s="38"/>
      <c r="AA60" s="38"/>
      <c r="AB60" s="38"/>
      <c r="AC60" s="38"/>
      <c r="AD60" s="38"/>
      <c r="AE60" s="38"/>
      <c r="AF60" s="38"/>
      <c r="AG60" s="38"/>
      <c r="AH60" s="57" t="s">
        <v>50</v>
      </c>
      <c r="AI60" s="38"/>
      <c r="AJ60" s="38"/>
      <c r="AK60" s="38"/>
      <c r="AL60" s="38"/>
      <c r="AM60" s="57" t="s">
        <v>51</v>
      </c>
      <c r="AN60" s="38"/>
      <c r="AO60" s="38"/>
      <c r="AP60" s="36"/>
      <c r="AQ60" s="36"/>
      <c r="AR60" s="40"/>
    </row>
    <row r="61">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1" customFormat="1">
      <c r="B64" s="35"/>
      <c r="C64" s="36"/>
      <c r="D64" s="55" t="s">
        <v>52</v>
      </c>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5" t="s">
        <v>53</v>
      </c>
      <c r="AI64" s="56"/>
      <c r="AJ64" s="56"/>
      <c r="AK64" s="56"/>
      <c r="AL64" s="56"/>
      <c r="AM64" s="56"/>
      <c r="AN64" s="56"/>
      <c r="AO64" s="56"/>
      <c r="AP64" s="36"/>
      <c r="AQ64" s="36"/>
      <c r="AR64" s="40"/>
    </row>
    <row r="65">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1" customFormat="1">
      <c r="B75" s="35"/>
      <c r="C75" s="36"/>
      <c r="D75" s="57" t="s">
        <v>50</v>
      </c>
      <c r="E75" s="38"/>
      <c r="F75" s="38"/>
      <c r="G75" s="38"/>
      <c r="H75" s="38"/>
      <c r="I75" s="38"/>
      <c r="J75" s="38"/>
      <c r="K75" s="38"/>
      <c r="L75" s="38"/>
      <c r="M75" s="38"/>
      <c r="N75" s="38"/>
      <c r="O75" s="38"/>
      <c r="P75" s="38"/>
      <c r="Q75" s="38"/>
      <c r="R75" s="38"/>
      <c r="S75" s="38"/>
      <c r="T75" s="38"/>
      <c r="U75" s="38"/>
      <c r="V75" s="57" t="s">
        <v>51</v>
      </c>
      <c r="W75" s="38"/>
      <c r="X75" s="38"/>
      <c r="Y75" s="38"/>
      <c r="Z75" s="38"/>
      <c r="AA75" s="38"/>
      <c r="AB75" s="38"/>
      <c r="AC75" s="38"/>
      <c r="AD75" s="38"/>
      <c r="AE75" s="38"/>
      <c r="AF75" s="38"/>
      <c r="AG75" s="38"/>
      <c r="AH75" s="57" t="s">
        <v>50</v>
      </c>
      <c r="AI75" s="38"/>
      <c r="AJ75" s="38"/>
      <c r="AK75" s="38"/>
      <c r="AL75" s="38"/>
      <c r="AM75" s="57" t="s">
        <v>51</v>
      </c>
      <c r="AN75" s="38"/>
      <c r="AO75" s="38"/>
      <c r="AP75" s="36"/>
      <c r="AQ75" s="36"/>
      <c r="AR75" s="40"/>
    </row>
    <row r="76" s="1" customFormat="1">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40"/>
    </row>
    <row r="77" s="1" customFormat="1" ht="6.96" customHeight="1">
      <c r="B77" s="58"/>
      <c r="C77" s="59"/>
      <c r="D77" s="59"/>
      <c r="E77" s="59"/>
      <c r="F77" s="59"/>
      <c r="G77" s="59"/>
      <c r="H77" s="59"/>
      <c r="I77" s="59"/>
      <c r="J77" s="59"/>
      <c r="K77" s="59"/>
      <c r="L77" s="59"/>
      <c r="M77" s="59"/>
      <c r="N77" s="59"/>
      <c r="O77" s="59"/>
      <c r="P77" s="59"/>
      <c r="Q77" s="59"/>
      <c r="R77" s="59"/>
      <c r="S77" s="59"/>
      <c r="T77" s="59"/>
      <c r="U77" s="59"/>
      <c r="V77" s="59"/>
      <c r="W77" s="59"/>
      <c r="X77" s="59"/>
      <c r="Y77" s="59"/>
      <c r="Z77" s="59"/>
      <c r="AA77" s="59"/>
      <c r="AB77" s="59"/>
      <c r="AC77" s="59"/>
      <c r="AD77" s="59"/>
      <c r="AE77" s="59"/>
      <c r="AF77" s="59"/>
      <c r="AG77" s="59"/>
      <c r="AH77" s="59"/>
      <c r="AI77" s="59"/>
      <c r="AJ77" s="59"/>
      <c r="AK77" s="59"/>
      <c r="AL77" s="59"/>
      <c r="AM77" s="59"/>
      <c r="AN77" s="59"/>
      <c r="AO77" s="59"/>
      <c r="AP77" s="59"/>
      <c r="AQ77" s="59"/>
      <c r="AR77" s="40"/>
    </row>
    <row r="81" s="1" customFormat="1" ht="6.96" customHeight="1">
      <c r="B81" s="60"/>
      <c r="C81" s="61"/>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c r="AH81" s="61"/>
      <c r="AI81" s="61"/>
      <c r="AJ81" s="61"/>
      <c r="AK81" s="61"/>
      <c r="AL81" s="61"/>
      <c r="AM81" s="61"/>
      <c r="AN81" s="61"/>
      <c r="AO81" s="61"/>
      <c r="AP81" s="61"/>
      <c r="AQ81" s="61"/>
      <c r="AR81" s="40"/>
    </row>
    <row r="82" s="1" customFormat="1" ht="24.96" customHeight="1">
      <c r="B82" s="35"/>
      <c r="C82" s="20" t="s">
        <v>54</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40"/>
    </row>
    <row r="83" s="1" customFormat="1" ht="6.96" customHeight="1">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40"/>
    </row>
    <row r="84" s="3" customFormat="1" ht="12" customHeight="1">
      <c r="B84" s="62"/>
      <c r="C84" s="29" t="s">
        <v>13</v>
      </c>
      <c r="D84" s="63"/>
      <c r="E84" s="63"/>
      <c r="F84" s="63"/>
      <c r="G84" s="63"/>
      <c r="H84" s="63"/>
      <c r="I84" s="63"/>
      <c r="J84" s="63"/>
      <c r="K84" s="63"/>
      <c r="L84" s="63" t="str">
        <f>K5</f>
        <v>PLZ-CRo</v>
      </c>
      <c r="M84" s="63"/>
      <c r="N84" s="63"/>
      <c r="O84" s="63"/>
      <c r="P84" s="63"/>
      <c r="Q84" s="63"/>
      <c r="R84" s="63"/>
      <c r="S84" s="63"/>
      <c r="T84" s="63"/>
      <c r="U84" s="63"/>
      <c r="V84" s="63"/>
      <c r="W84" s="63"/>
      <c r="X84" s="63"/>
      <c r="Y84" s="63"/>
      <c r="Z84" s="63"/>
      <c r="AA84" s="63"/>
      <c r="AB84" s="63"/>
      <c r="AC84" s="63"/>
      <c r="AD84" s="63"/>
      <c r="AE84" s="63"/>
      <c r="AF84" s="63"/>
      <c r="AG84" s="63"/>
      <c r="AH84" s="63"/>
      <c r="AI84" s="63"/>
      <c r="AJ84" s="63"/>
      <c r="AK84" s="63"/>
      <c r="AL84" s="63"/>
      <c r="AM84" s="63"/>
      <c r="AN84" s="63"/>
      <c r="AO84" s="63"/>
      <c r="AP84" s="63"/>
      <c r="AQ84" s="63"/>
      <c r="AR84" s="64"/>
    </row>
    <row r="85" s="4" customFormat="1" ht="36.96" customHeight="1">
      <c r="B85" s="65"/>
      <c r="C85" s="66" t="s">
        <v>16</v>
      </c>
      <c r="D85" s="67"/>
      <c r="E85" s="67"/>
      <c r="F85" s="67"/>
      <c r="G85" s="67"/>
      <c r="H85" s="67"/>
      <c r="I85" s="67"/>
      <c r="J85" s="67"/>
      <c r="K85" s="67"/>
      <c r="L85" s="68" t="str">
        <f>K6</f>
        <v>Parkoviště uvnitř areálu ČRo Plzeň, Náměstí Míru 10, Plzeň</v>
      </c>
      <c r="M85" s="67"/>
      <c r="N85" s="67"/>
      <c r="O85" s="67"/>
      <c r="P85" s="67"/>
      <c r="Q85" s="67"/>
      <c r="R85" s="67"/>
      <c r="S85" s="67"/>
      <c r="T85" s="67"/>
      <c r="U85" s="67"/>
      <c r="V85" s="67"/>
      <c r="W85" s="67"/>
      <c r="X85" s="67"/>
      <c r="Y85" s="67"/>
      <c r="Z85" s="67"/>
      <c r="AA85" s="67"/>
      <c r="AB85" s="67"/>
      <c r="AC85" s="67"/>
      <c r="AD85" s="67"/>
      <c r="AE85" s="67"/>
      <c r="AF85" s="67"/>
      <c r="AG85" s="67"/>
      <c r="AH85" s="67"/>
      <c r="AI85" s="67"/>
      <c r="AJ85" s="67"/>
      <c r="AK85" s="67"/>
      <c r="AL85" s="67"/>
      <c r="AM85" s="67"/>
      <c r="AN85" s="67"/>
      <c r="AO85" s="67"/>
      <c r="AP85" s="67"/>
      <c r="AQ85" s="67"/>
      <c r="AR85" s="69"/>
    </row>
    <row r="86" s="1" customFormat="1" ht="6.96" customHeight="1">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40"/>
    </row>
    <row r="87" s="1" customFormat="1" ht="12" customHeight="1">
      <c r="B87" s="35"/>
      <c r="C87" s="29" t="s">
        <v>20</v>
      </c>
      <c r="D87" s="36"/>
      <c r="E87" s="36"/>
      <c r="F87" s="36"/>
      <c r="G87" s="36"/>
      <c r="H87" s="36"/>
      <c r="I87" s="36"/>
      <c r="J87" s="36"/>
      <c r="K87" s="36"/>
      <c r="L87" s="70"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71" t="str">
        <f>IF(AN8= "","",AN8)</f>
        <v>15. 12. 2017</v>
      </c>
      <c r="AN87" s="71"/>
      <c r="AO87" s="36"/>
      <c r="AP87" s="36"/>
      <c r="AQ87" s="36"/>
      <c r="AR87" s="40"/>
    </row>
    <row r="88" s="1" customFormat="1" ht="6.96" customHeight="1">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40"/>
    </row>
    <row r="89" s="1" customFormat="1" ht="15.15" customHeight="1">
      <c r="B89" s="35"/>
      <c r="C89" s="29" t="s">
        <v>24</v>
      </c>
      <c r="D89" s="36"/>
      <c r="E89" s="36"/>
      <c r="F89" s="36"/>
      <c r="G89" s="36"/>
      <c r="H89" s="36"/>
      <c r="I89" s="36"/>
      <c r="J89" s="36"/>
      <c r="K89" s="36"/>
      <c r="L89" s="63" t="str">
        <f>IF(E11= "","",E11)</f>
        <v>Český rozhlas, Vinohradská 12, Praha 2</v>
      </c>
      <c r="M89" s="36"/>
      <c r="N89" s="36"/>
      <c r="O89" s="36"/>
      <c r="P89" s="36"/>
      <c r="Q89" s="36"/>
      <c r="R89" s="36"/>
      <c r="S89" s="36"/>
      <c r="T89" s="36"/>
      <c r="U89" s="36"/>
      <c r="V89" s="36"/>
      <c r="W89" s="36"/>
      <c r="X89" s="36"/>
      <c r="Y89" s="36"/>
      <c r="Z89" s="36"/>
      <c r="AA89" s="36"/>
      <c r="AB89" s="36"/>
      <c r="AC89" s="36"/>
      <c r="AD89" s="36"/>
      <c r="AE89" s="36"/>
      <c r="AF89" s="36"/>
      <c r="AG89" s="36"/>
      <c r="AH89" s="36"/>
      <c r="AI89" s="29" t="s">
        <v>30</v>
      </c>
      <c r="AJ89" s="36"/>
      <c r="AK89" s="36"/>
      <c r="AL89" s="36"/>
      <c r="AM89" s="72" t="str">
        <f>IF(E17="","",E17)</f>
        <v xml:space="preserve"> </v>
      </c>
      <c r="AN89" s="63"/>
      <c r="AO89" s="63"/>
      <c r="AP89" s="63"/>
      <c r="AQ89" s="36"/>
      <c r="AR89" s="40"/>
      <c r="AS89" s="73" t="s">
        <v>55</v>
      </c>
      <c r="AT89" s="74"/>
      <c r="AU89" s="75"/>
      <c r="AV89" s="75"/>
      <c r="AW89" s="75"/>
      <c r="AX89" s="75"/>
      <c r="AY89" s="75"/>
      <c r="AZ89" s="75"/>
      <c r="BA89" s="75"/>
      <c r="BB89" s="75"/>
      <c r="BC89" s="75"/>
      <c r="BD89" s="76"/>
    </row>
    <row r="90" s="1" customFormat="1" ht="15.15" customHeight="1">
      <c r="B90" s="35"/>
      <c r="C90" s="29" t="s">
        <v>28</v>
      </c>
      <c r="D90" s="36"/>
      <c r="E90" s="36"/>
      <c r="F90" s="36"/>
      <c r="G90" s="36"/>
      <c r="H90" s="36"/>
      <c r="I90" s="36"/>
      <c r="J90" s="36"/>
      <c r="K90" s="36"/>
      <c r="L90" s="63"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32</v>
      </c>
      <c r="AJ90" s="36"/>
      <c r="AK90" s="36"/>
      <c r="AL90" s="36"/>
      <c r="AM90" s="72" t="str">
        <f>IF(E20="","",E20)</f>
        <v>Zítek</v>
      </c>
      <c r="AN90" s="63"/>
      <c r="AO90" s="63"/>
      <c r="AP90" s="63"/>
      <c r="AQ90" s="36"/>
      <c r="AR90" s="40"/>
      <c r="AS90" s="77"/>
      <c r="AT90" s="78"/>
      <c r="AU90" s="79"/>
      <c r="AV90" s="79"/>
      <c r="AW90" s="79"/>
      <c r="AX90" s="79"/>
      <c r="AY90" s="79"/>
      <c r="AZ90" s="79"/>
      <c r="BA90" s="79"/>
      <c r="BB90" s="79"/>
      <c r="BC90" s="79"/>
      <c r="BD90" s="80"/>
    </row>
    <row r="91" s="1" customFormat="1" ht="10.8" customHeight="1">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40"/>
      <c r="AS91" s="81"/>
      <c r="AT91" s="82"/>
      <c r="AU91" s="83"/>
      <c r="AV91" s="83"/>
      <c r="AW91" s="83"/>
      <c r="AX91" s="83"/>
      <c r="AY91" s="83"/>
      <c r="AZ91" s="83"/>
      <c r="BA91" s="83"/>
      <c r="BB91" s="83"/>
      <c r="BC91" s="83"/>
      <c r="BD91" s="84"/>
    </row>
    <row r="92" s="1" customFormat="1" ht="29.28" customHeight="1">
      <c r="B92" s="35"/>
      <c r="C92" s="85" t="s">
        <v>56</v>
      </c>
      <c r="D92" s="86"/>
      <c r="E92" s="86"/>
      <c r="F92" s="86"/>
      <c r="G92" s="86"/>
      <c r="H92" s="87"/>
      <c r="I92" s="88" t="s">
        <v>57</v>
      </c>
      <c r="J92" s="86"/>
      <c r="K92" s="86"/>
      <c r="L92" s="86"/>
      <c r="M92" s="86"/>
      <c r="N92" s="86"/>
      <c r="O92" s="86"/>
      <c r="P92" s="86"/>
      <c r="Q92" s="86"/>
      <c r="R92" s="86"/>
      <c r="S92" s="86"/>
      <c r="T92" s="86"/>
      <c r="U92" s="86"/>
      <c r="V92" s="86"/>
      <c r="W92" s="86"/>
      <c r="X92" s="86"/>
      <c r="Y92" s="86"/>
      <c r="Z92" s="86"/>
      <c r="AA92" s="86"/>
      <c r="AB92" s="86"/>
      <c r="AC92" s="86"/>
      <c r="AD92" s="86"/>
      <c r="AE92" s="86"/>
      <c r="AF92" s="86"/>
      <c r="AG92" s="89" t="s">
        <v>58</v>
      </c>
      <c r="AH92" s="86"/>
      <c r="AI92" s="86"/>
      <c r="AJ92" s="86"/>
      <c r="AK92" s="86"/>
      <c r="AL92" s="86"/>
      <c r="AM92" s="86"/>
      <c r="AN92" s="88" t="s">
        <v>59</v>
      </c>
      <c r="AO92" s="86"/>
      <c r="AP92" s="90"/>
      <c r="AQ92" s="91" t="s">
        <v>60</v>
      </c>
      <c r="AR92" s="40"/>
      <c r="AS92" s="92" t="s">
        <v>61</v>
      </c>
      <c r="AT92" s="93" t="s">
        <v>62</v>
      </c>
      <c r="AU92" s="93" t="s">
        <v>63</v>
      </c>
      <c r="AV92" s="93" t="s">
        <v>64</v>
      </c>
      <c r="AW92" s="93" t="s">
        <v>65</v>
      </c>
      <c r="AX92" s="93" t="s">
        <v>66</v>
      </c>
      <c r="AY92" s="93" t="s">
        <v>67</v>
      </c>
      <c r="AZ92" s="93" t="s">
        <v>68</v>
      </c>
      <c r="BA92" s="93" t="s">
        <v>69</v>
      </c>
      <c r="BB92" s="93" t="s">
        <v>70</v>
      </c>
      <c r="BC92" s="93" t="s">
        <v>71</v>
      </c>
      <c r="BD92" s="94" t="s">
        <v>72</v>
      </c>
    </row>
    <row r="93" s="1" customFormat="1" ht="10.8" customHeight="1">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40"/>
      <c r="AS93" s="95"/>
      <c r="AT93" s="96"/>
      <c r="AU93" s="96"/>
      <c r="AV93" s="96"/>
      <c r="AW93" s="96"/>
      <c r="AX93" s="96"/>
      <c r="AY93" s="96"/>
      <c r="AZ93" s="96"/>
      <c r="BA93" s="96"/>
      <c r="BB93" s="96"/>
      <c r="BC93" s="96"/>
      <c r="BD93" s="97"/>
    </row>
    <row r="94" s="5" customFormat="1" ht="32.4" customHeight="1">
      <c r="B94" s="98"/>
      <c r="C94" s="99" t="s">
        <v>73</v>
      </c>
      <c r="D94" s="100"/>
      <c r="E94" s="100"/>
      <c r="F94" s="100"/>
      <c r="G94" s="100"/>
      <c r="H94" s="100"/>
      <c r="I94" s="100"/>
      <c r="J94" s="100"/>
      <c r="K94" s="100"/>
      <c r="L94" s="100"/>
      <c r="M94" s="100"/>
      <c r="N94" s="100"/>
      <c r="O94" s="100"/>
      <c r="P94" s="100"/>
      <c r="Q94" s="100"/>
      <c r="R94" s="100"/>
      <c r="S94" s="100"/>
      <c r="T94" s="100"/>
      <c r="U94" s="100"/>
      <c r="V94" s="100"/>
      <c r="W94" s="100"/>
      <c r="X94" s="100"/>
      <c r="Y94" s="100"/>
      <c r="Z94" s="100"/>
      <c r="AA94" s="100"/>
      <c r="AB94" s="100"/>
      <c r="AC94" s="100"/>
      <c r="AD94" s="100"/>
      <c r="AE94" s="100"/>
      <c r="AF94" s="100"/>
      <c r="AG94" s="101">
        <f>ROUND(SUM(AG95:AG98),2)</f>
        <v>0</v>
      </c>
      <c r="AH94" s="101"/>
      <c r="AI94" s="101"/>
      <c r="AJ94" s="101"/>
      <c r="AK94" s="101"/>
      <c r="AL94" s="101"/>
      <c r="AM94" s="101"/>
      <c r="AN94" s="102">
        <f>SUM(AG94,AT94)</f>
        <v>0</v>
      </c>
      <c r="AO94" s="102"/>
      <c r="AP94" s="102"/>
      <c r="AQ94" s="103" t="s">
        <v>1</v>
      </c>
      <c r="AR94" s="104"/>
      <c r="AS94" s="105">
        <f>ROUND(SUM(AS95:AS98),2)</f>
        <v>0</v>
      </c>
      <c r="AT94" s="106">
        <f>ROUND(SUM(AV94:AW94),2)</f>
        <v>0</v>
      </c>
      <c r="AU94" s="107">
        <f>ROUND(SUM(AU95:AU98),5)</f>
        <v>0</v>
      </c>
      <c r="AV94" s="106">
        <f>ROUND(AZ94*L29,2)</f>
        <v>0</v>
      </c>
      <c r="AW94" s="106">
        <f>ROUND(BA94*L30,2)</f>
        <v>0</v>
      </c>
      <c r="AX94" s="106">
        <f>ROUND(BB94*L29,2)</f>
        <v>0</v>
      </c>
      <c r="AY94" s="106">
        <f>ROUND(BC94*L30,2)</f>
        <v>0</v>
      </c>
      <c r="AZ94" s="106">
        <f>ROUND(SUM(AZ95:AZ98),2)</f>
        <v>0</v>
      </c>
      <c r="BA94" s="106">
        <f>ROUND(SUM(BA95:BA98),2)</f>
        <v>0</v>
      </c>
      <c r="BB94" s="106">
        <f>ROUND(SUM(BB95:BB98),2)</f>
        <v>0</v>
      </c>
      <c r="BC94" s="106">
        <f>ROUND(SUM(BC95:BC98),2)</f>
        <v>0</v>
      </c>
      <c r="BD94" s="108">
        <f>ROUND(SUM(BD95:BD98),2)</f>
        <v>0</v>
      </c>
      <c r="BS94" s="109" t="s">
        <v>74</v>
      </c>
      <c r="BT94" s="109" t="s">
        <v>75</v>
      </c>
      <c r="BU94" s="110" t="s">
        <v>76</v>
      </c>
      <c r="BV94" s="109" t="s">
        <v>77</v>
      </c>
      <c r="BW94" s="109" t="s">
        <v>5</v>
      </c>
      <c r="BX94" s="109" t="s">
        <v>78</v>
      </c>
      <c r="CL94" s="109" t="s">
        <v>1</v>
      </c>
    </row>
    <row r="95" s="6" customFormat="1" ht="16.5" customHeight="1">
      <c r="A95" s="111" t="s">
        <v>79</v>
      </c>
      <c r="B95" s="112"/>
      <c r="C95" s="113"/>
      <c r="D95" s="114" t="s">
        <v>80</v>
      </c>
      <c r="E95" s="114"/>
      <c r="F95" s="114"/>
      <c r="G95" s="114"/>
      <c r="H95" s="114"/>
      <c r="I95" s="115"/>
      <c r="J95" s="114" t="s">
        <v>81</v>
      </c>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6">
        <f>'1 - Komunikace'!J30</f>
        <v>0</v>
      </c>
      <c r="AH95" s="115"/>
      <c r="AI95" s="115"/>
      <c r="AJ95" s="115"/>
      <c r="AK95" s="115"/>
      <c r="AL95" s="115"/>
      <c r="AM95" s="115"/>
      <c r="AN95" s="116">
        <f>SUM(AG95,AT95)</f>
        <v>0</v>
      </c>
      <c r="AO95" s="115"/>
      <c r="AP95" s="115"/>
      <c r="AQ95" s="117" t="s">
        <v>82</v>
      </c>
      <c r="AR95" s="118"/>
      <c r="AS95" s="119">
        <v>0</v>
      </c>
      <c r="AT95" s="120">
        <f>ROUND(SUM(AV95:AW95),2)</f>
        <v>0</v>
      </c>
      <c r="AU95" s="121">
        <f>'1 - Komunikace'!P122</f>
        <v>0</v>
      </c>
      <c r="AV95" s="120">
        <f>'1 - Komunikace'!J33</f>
        <v>0</v>
      </c>
      <c r="AW95" s="120">
        <f>'1 - Komunikace'!J34</f>
        <v>0</v>
      </c>
      <c r="AX95" s="120">
        <f>'1 - Komunikace'!J35</f>
        <v>0</v>
      </c>
      <c r="AY95" s="120">
        <f>'1 - Komunikace'!J36</f>
        <v>0</v>
      </c>
      <c r="AZ95" s="120">
        <f>'1 - Komunikace'!F33</f>
        <v>0</v>
      </c>
      <c r="BA95" s="120">
        <f>'1 - Komunikace'!F34</f>
        <v>0</v>
      </c>
      <c r="BB95" s="120">
        <f>'1 - Komunikace'!F35</f>
        <v>0</v>
      </c>
      <c r="BC95" s="120">
        <f>'1 - Komunikace'!F36</f>
        <v>0</v>
      </c>
      <c r="BD95" s="122">
        <f>'1 - Komunikace'!F37</f>
        <v>0</v>
      </c>
      <c r="BT95" s="123" t="s">
        <v>80</v>
      </c>
      <c r="BV95" s="123" t="s">
        <v>77</v>
      </c>
      <c r="BW95" s="123" t="s">
        <v>83</v>
      </c>
      <c r="BX95" s="123" t="s">
        <v>5</v>
      </c>
      <c r="CL95" s="123" t="s">
        <v>1</v>
      </c>
      <c r="CM95" s="123" t="s">
        <v>84</v>
      </c>
    </row>
    <row r="96" s="6" customFormat="1" ht="16.5" customHeight="1">
      <c r="A96" s="111" t="s">
        <v>79</v>
      </c>
      <c r="B96" s="112"/>
      <c r="C96" s="113"/>
      <c r="D96" s="114" t="s">
        <v>84</v>
      </c>
      <c r="E96" s="114"/>
      <c r="F96" s="114"/>
      <c r="G96" s="114"/>
      <c r="H96" s="114"/>
      <c r="I96" s="115"/>
      <c r="J96" s="114" t="s">
        <v>85</v>
      </c>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6">
        <f>'2 - Elektroinstalace'!J30</f>
        <v>0</v>
      </c>
      <c r="AH96" s="115"/>
      <c r="AI96" s="115"/>
      <c r="AJ96" s="115"/>
      <c r="AK96" s="115"/>
      <c r="AL96" s="115"/>
      <c r="AM96" s="115"/>
      <c r="AN96" s="116">
        <f>SUM(AG96,AT96)</f>
        <v>0</v>
      </c>
      <c r="AO96" s="115"/>
      <c r="AP96" s="115"/>
      <c r="AQ96" s="117" t="s">
        <v>82</v>
      </c>
      <c r="AR96" s="118"/>
      <c r="AS96" s="119">
        <v>0</v>
      </c>
      <c r="AT96" s="120">
        <f>ROUND(SUM(AV96:AW96),2)</f>
        <v>0</v>
      </c>
      <c r="AU96" s="121">
        <f>'2 - Elektroinstalace'!P118</f>
        <v>0</v>
      </c>
      <c r="AV96" s="120">
        <f>'2 - Elektroinstalace'!J33</f>
        <v>0</v>
      </c>
      <c r="AW96" s="120">
        <f>'2 - Elektroinstalace'!J34</f>
        <v>0</v>
      </c>
      <c r="AX96" s="120">
        <f>'2 - Elektroinstalace'!J35</f>
        <v>0</v>
      </c>
      <c r="AY96" s="120">
        <f>'2 - Elektroinstalace'!J36</f>
        <v>0</v>
      </c>
      <c r="AZ96" s="120">
        <f>'2 - Elektroinstalace'!F33</f>
        <v>0</v>
      </c>
      <c r="BA96" s="120">
        <f>'2 - Elektroinstalace'!F34</f>
        <v>0</v>
      </c>
      <c r="BB96" s="120">
        <f>'2 - Elektroinstalace'!F35</f>
        <v>0</v>
      </c>
      <c r="BC96" s="120">
        <f>'2 - Elektroinstalace'!F36</f>
        <v>0</v>
      </c>
      <c r="BD96" s="122">
        <f>'2 - Elektroinstalace'!F37</f>
        <v>0</v>
      </c>
      <c r="BT96" s="123" t="s">
        <v>80</v>
      </c>
      <c r="BV96" s="123" t="s">
        <v>77</v>
      </c>
      <c r="BW96" s="123" t="s">
        <v>86</v>
      </c>
      <c r="BX96" s="123" t="s">
        <v>5</v>
      </c>
      <c r="CL96" s="123" t="s">
        <v>1</v>
      </c>
      <c r="CM96" s="123" t="s">
        <v>84</v>
      </c>
    </row>
    <row r="97" s="6" customFormat="1" ht="16.5" customHeight="1">
      <c r="A97" s="111" t="s">
        <v>79</v>
      </c>
      <c r="B97" s="112"/>
      <c r="C97" s="113"/>
      <c r="D97" s="114" t="s">
        <v>87</v>
      </c>
      <c r="E97" s="114"/>
      <c r="F97" s="114"/>
      <c r="G97" s="114"/>
      <c r="H97" s="114"/>
      <c r="I97" s="115"/>
      <c r="J97" s="114" t="s">
        <v>88</v>
      </c>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6">
        <f>'3 - Vegetační úpravy'!J30</f>
        <v>0</v>
      </c>
      <c r="AH97" s="115"/>
      <c r="AI97" s="115"/>
      <c r="AJ97" s="115"/>
      <c r="AK97" s="115"/>
      <c r="AL97" s="115"/>
      <c r="AM97" s="115"/>
      <c r="AN97" s="116">
        <f>SUM(AG97,AT97)</f>
        <v>0</v>
      </c>
      <c r="AO97" s="115"/>
      <c r="AP97" s="115"/>
      <c r="AQ97" s="117" t="s">
        <v>82</v>
      </c>
      <c r="AR97" s="118"/>
      <c r="AS97" s="119">
        <v>0</v>
      </c>
      <c r="AT97" s="120">
        <f>ROUND(SUM(AV97:AW97),2)</f>
        <v>0</v>
      </c>
      <c r="AU97" s="121">
        <f>'3 - Vegetační úpravy'!P117</f>
        <v>0</v>
      </c>
      <c r="AV97" s="120">
        <f>'3 - Vegetační úpravy'!J33</f>
        <v>0</v>
      </c>
      <c r="AW97" s="120">
        <f>'3 - Vegetační úpravy'!J34</f>
        <v>0</v>
      </c>
      <c r="AX97" s="120">
        <f>'3 - Vegetační úpravy'!J35</f>
        <v>0</v>
      </c>
      <c r="AY97" s="120">
        <f>'3 - Vegetační úpravy'!J36</f>
        <v>0</v>
      </c>
      <c r="AZ97" s="120">
        <f>'3 - Vegetační úpravy'!F33</f>
        <v>0</v>
      </c>
      <c r="BA97" s="120">
        <f>'3 - Vegetační úpravy'!F34</f>
        <v>0</v>
      </c>
      <c r="BB97" s="120">
        <f>'3 - Vegetační úpravy'!F35</f>
        <v>0</v>
      </c>
      <c r="BC97" s="120">
        <f>'3 - Vegetační úpravy'!F36</f>
        <v>0</v>
      </c>
      <c r="BD97" s="122">
        <f>'3 - Vegetační úpravy'!F37</f>
        <v>0</v>
      </c>
      <c r="BT97" s="123" t="s">
        <v>80</v>
      </c>
      <c r="BV97" s="123" t="s">
        <v>77</v>
      </c>
      <c r="BW97" s="123" t="s">
        <v>89</v>
      </c>
      <c r="BX97" s="123" t="s">
        <v>5</v>
      </c>
      <c r="CL97" s="123" t="s">
        <v>1</v>
      </c>
      <c r="CM97" s="123" t="s">
        <v>84</v>
      </c>
    </row>
    <row r="98" s="6" customFormat="1" ht="16.5" customHeight="1">
      <c r="A98" s="111" t="s">
        <v>79</v>
      </c>
      <c r="B98" s="112"/>
      <c r="C98" s="113"/>
      <c r="D98" s="114" t="s">
        <v>90</v>
      </c>
      <c r="E98" s="114"/>
      <c r="F98" s="114"/>
      <c r="G98" s="114"/>
      <c r="H98" s="114"/>
      <c r="I98" s="115"/>
      <c r="J98" s="114" t="s">
        <v>91</v>
      </c>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6">
        <f>'4 - VRN'!J30</f>
        <v>0</v>
      </c>
      <c r="AH98" s="115"/>
      <c r="AI98" s="115"/>
      <c r="AJ98" s="115"/>
      <c r="AK98" s="115"/>
      <c r="AL98" s="115"/>
      <c r="AM98" s="115"/>
      <c r="AN98" s="116">
        <f>SUM(AG98,AT98)</f>
        <v>0</v>
      </c>
      <c r="AO98" s="115"/>
      <c r="AP98" s="115"/>
      <c r="AQ98" s="117" t="s">
        <v>82</v>
      </c>
      <c r="AR98" s="118"/>
      <c r="AS98" s="124">
        <v>0</v>
      </c>
      <c r="AT98" s="125">
        <f>ROUND(SUM(AV98:AW98),2)</f>
        <v>0</v>
      </c>
      <c r="AU98" s="126">
        <f>'4 - VRN'!P122</f>
        <v>0</v>
      </c>
      <c r="AV98" s="125">
        <f>'4 - VRN'!J33</f>
        <v>0</v>
      </c>
      <c r="AW98" s="125">
        <f>'4 - VRN'!J34</f>
        <v>0</v>
      </c>
      <c r="AX98" s="125">
        <f>'4 - VRN'!J35</f>
        <v>0</v>
      </c>
      <c r="AY98" s="125">
        <f>'4 - VRN'!J36</f>
        <v>0</v>
      </c>
      <c r="AZ98" s="125">
        <f>'4 - VRN'!F33</f>
        <v>0</v>
      </c>
      <c r="BA98" s="125">
        <f>'4 - VRN'!F34</f>
        <v>0</v>
      </c>
      <c r="BB98" s="125">
        <f>'4 - VRN'!F35</f>
        <v>0</v>
      </c>
      <c r="BC98" s="125">
        <f>'4 - VRN'!F36</f>
        <v>0</v>
      </c>
      <c r="BD98" s="127">
        <f>'4 - VRN'!F37</f>
        <v>0</v>
      </c>
      <c r="BT98" s="123" t="s">
        <v>80</v>
      </c>
      <c r="BV98" s="123" t="s">
        <v>77</v>
      </c>
      <c r="BW98" s="123" t="s">
        <v>92</v>
      </c>
      <c r="BX98" s="123" t="s">
        <v>5</v>
      </c>
      <c r="CL98" s="123" t="s">
        <v>1</v>
      </c>
      <c r="CM98" s="123" t="s">
        <v>84</v>
      </c>
    </row>
    <row r="99" s="1" customFormat="1" ht="30" customHeight="1">
      <c r="B99" s="35"/>
      <c r="C99" s="36"/>
      <c r="D99" s="36"/>
      <c r="E99" s="36"/>
      <c r="F99" s="36"/>
      <c r="G99" s="36"/>
      <c r="H99" s="36"/>
      <c r="I99" s="36"/>
      <c r="J99" s="36"/>
      <c r="K99" s="36"/>
      <c r="L99" s="36"/>
      <c r="M99" s="36"/>
      <c r="N99" s="36"/>
      <c r="O99" s="36"/>
      <c r="P99" s="36"/>
      <c r="Q99" s="36"/>
      <c r="R99" s="36"/>
      <c r="S99" s="36"/>
      <c r="T99" s="36"/>
      <c r="U99" s="36"/>
      <c r="V99" s="36"/>
      <c r="W99" s="36"/>
      <c r="X99" s="36"/>
      <c r="Y99" s="36"/>
      <c r="Z99" s="36"/>
      <c r="AA99" s="36"/>
      <c r="AB99" s="36"/>
      <c r="AC99" s="36"/>
      <c r="AD99" s="36"/>
      <c r="AE99" s="36"/>
      <c r="AF99" s="36"/>
      <c r="AG99" s="36"/>
      <c r="AH99" s="36"/>
      <c r="AI99" s="36"/>
      <c r="AJ99" s="36"/>
      <c r="AK99" s="36"/>
      <c r="AL99" s="36"/>
      <c r="AM99" s="36"/>
      <c r="AN99" s="36"/>
      <c r="AO99" s="36"/>
      <c r="AP99" s="36"/>
      <c r="AQ99" s="36"/>
      <c r="AR99" s="40"/>
    </row>
    <row r="100" s="1" customFormat="1" ht="6.96" customHeight="1">
      <c r="B100" s="58"/>
      <c r="C100" s="59"/>
      <c r="D100" s="59"/>
      <c r="E100" s="59"/>
      <c r="F100" s="59"/>
      <c r="G100" s="59"/>
      <c r="H100" s="59"/>
      <c r="I100" s="59"/>
      <c r="J100" s="59"/>
      <c r="K100" s="59"/>
      <c r="L100" s="59"/>
      <c r="M100" s="59"/>
      <c r="N100" s="59"/>
      <c r="O100" s="59"/>
      <c r="P100" s="59"/>
      <c r="Q100" s="59"/>
      <c r="R100" s="59"/>
      <c r="S100" s="59"/>
      <c r="T100" s="59"/>
      <c r="U100" s="59"/>
      <c r="V100" s="59"/>
      <c r="W100" s="59"/>
      <c r="X100" s="59"/>
      <c r="Y100" s="59"/>
      <c r="Z100" s="59"/>
      <c r="AA100" s="59"/>
      <c r="AB100" s="59"/>
      <c r="AC100" s="59"/>
      <c r="AD100" s="59"/>
      <c r="AE100" s="59"/>
      <c r="AF100" s="59"/>
      <c r="AG100" s="59"/>
      <c r="AH100" s="59"/>
      <c r="AI100" s="59"/>
      <c r="AJ100" s="59"/>
      <c r="AK100" s="59"/>
      <c r="AL100" s="59"/>
      <c r="AM100" s="59"/>
      <c r="AN100" s="59"/>
      <c r="AO100" s="59"/>
      <c r="AP100" s="59"/>
      <c r="AQ100" s="59"/>
      <c r="AR100" s="40"/>
    </row>
  </sheetData>
  <sheetProtection sheet="1" formatColumns="0" formatRows="0" objects="1" scenarios="1" spinCount="100000" saltValue="Spa4ydgt8R9bvzGQtqdCZ7d4dVbxg4pFv8Hh0OwYYrG/YRHpBq48DEmZUEVxpOwweUaaCM7HMayYGurzH+/xnQ==" hashValue="X/6AQORoCw4x8KVtZ/o+LCUvoLo6/MLXkEHqJPFPVEYWwBBGR6/XOVoVViQ6CaDrDxSR73/pWcy5wrirE7Z5YQ==" algorithmName="SHA-512" password="CC35"/>
  <mergeCells count="54">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AN92:AP92"/>
    <mergeCell ref="AG92:AM92"/>
    <mergeCell ref="AN95:AP95"/>
    <mergeCell ref="AG95:AM95"/>
    <mergeCell ref="AN96:AP96"/>
    <mergeCell ref="AG96:AM96"/>
    <mergeCell ref="AN97:AP97"/>
    <mergeCell ref="AG97:AM97"/>
    <mergeCell ref="AN98:AP98"/>
    <mergeCell ref="AG98:AM98"/>
    <mergeCell ref="AG94:AM94"/>
    <mergeCell ref="AN94:AP94"/>
    <mergeCell ref="C92:G92"/>
    <mergeCell ref="I92:AF92"/>
    <mergeCell ref="D95:H95"/>
    <mergeCell ref="J95:AF95"/>
    <mergeCell ref="D96:H96"/>
    <mergeCell ref="J96:AF96"/>
    <mergeCell ref="D97:H97"/>
    <mergeCell ref="J97:AF97"/>
    <mergeCell ref="D98:H98"/>
    <mergeCell ref="J98:AF98"/>
  </mergeCells>
  <hyperlinks>
    <hyperlink ref="A95" location="'1 - Komunikace'!C2" display="/"/>
    <hyperlink ref="A96" location="'2 - Elektroinstalace'!C2" display="/"/>
    <hyperlink ref="A97" location="'3 - Vegetační úpravy'!C2" display="/"/>
    <hyperlink ref="A98" location="'4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28" customWidth="1"/>
    <col min="10" max="10" width="20.17" customWidth="1"/>
    <col min="11" max="11" width="20.17" hidden="1"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4" t="s">
        <v>83</v>
      </c>
    </row>
    <row r="3" ht="6.96" customHeight="1">
      <c r="B3" s="129"/>
      <c r="C3" s="130"/>
      <c r="D3" s="130"/>
      <c r="E3" s="130"/>
      <c r="F3" s="130"/>
      <c r="G3" s="130"/>
      <c r="H3" s="130"/>
      <c r="I3" s="131"/>
      <c r="J3" s="130"/>
      <c r="K3" s="130"/>
      <c r="L3" s="17"/>
      <c r="AT3" s="14" t="s">
        <v>84</v>
      </c>
    </row>
    <row r="4" ht="24.96" customHeight="1">
      <c r="B4" s="17"/>
      <c r="D4" s="132" t="s">
        <v>93</v>
      </c>
      <c r="L4" s="17"/>
      <c r="M4" s="133" t="s">
        <v>10</v>
      </c>
      <c r="AT4" s="14" t="s">
        <v>4</v>
      </c>
    </row>
    <row r="5" ht="6.96" customHeight="1">
      <c r="B5" s="17"/>
      <c r="L5" s="17"/>
    </row>
    <row r="6" ht="12" customHeight="1">
      <c r="B6" s="17"/>
      <c r="D6" s="134" t="s">
        <v>16</v>
      </c>
      <c r="L6" s="17"/>
    </row>
    <row r="7" ht="16.5" customHeight="1">
      <c r="B7" s="17"/>
      <c r="E7" s="135" t="str">
        <f>'Rekapitulace stavby'!K6</f>
        <v>Parkoviště uvnitř areálu ČRo Plzeň, Náměstí Míru 10, Plzeň</v>
      </c>
      <c r="F7" s="134"/>
      <c r="G7" s="134"/>
      <c r="H7" s="134"/>
      <c r="L7" s="17"/>
    </row>
    <row r="8" s="1" customFormat="1" ht="12" customHeight="1">
      <c r="B8" s="40"/>
      <c r="D8" s="134" t="s">
        <v>94</v>
      </c>
      <c r="I8" s="136"/>
      <c r="L8" s="40"/>
    </row>
    <row r="9" s="1" customFormat="1" ht="36.96" customHeight="1">
      <c r="B9" s="40"/>
      <c r="E9" s="137" t="s">
        <v>95</v>
      </c>
      <c r="F9" s="1"/>
      <c r="G9" s="1"/>
      <c r="H9" s="1"/>
      <c r="I9" s="136"/>
      <c r="L9" s="40"/>
    </row>
    <row r="10" s="1" customFormat="1">
      <c r="B10" s="40"/>
      <c r="I10" s="136"/>
      <c r="L10" s="40"/>
    </row>
    <row r="11" s="1" customFormat="1" ht="12" customHeight="1">
      <c r="B11" s="40"/>
      <c r="D11" s="134" t="s">
        <v>18</v>
      </c>
      <c r="F11" s="138" t="s">
        <v>1</v>
      </c>
      <c r="I11" s="139" t="s">
        <v>19</v>
      </c>
      <c r="J11" s="138" t="s">
        <v>1</v>
      </c>
      <c r="L11" s="40"/>
    </row>
    <row r="12" s="1" customFormat="1" ht="12" customHeight="1">
      <c r="B12" s="40"/>
      <c r="D12" s="134" t="s">
        <v>20</v>
      </c>
      <c r="F12" s="138" t="s">
        <v>21</v>
      </c>
      <c r="I12" s="139" t="s">
        <v>22</v>
      </c>
      <c r="J12" s="140" t="str">
        <f>'Rekapitulace stavby'!AN8</f>
        <v>15. 12. 2017</v>
      </c>
      <c r="L12" s="40"/>
    </row>
    <row r="13" s="1" customFormat="1" ht="10.8" customHeight="1">
      <c r="B13" s="40"/>
      <c r="I13" s="136"/>
      <c r="L13" s="40"/>
    </row>
    <row r="14" s="1" customFormat="1" ht="12" customHeight="1">
      <c r="B14" s="40"/>
      <c r="D14" s="134" t="s">
        <v>24</v>
      </c>
      <c r="I14" s="139" t="s">
        <v>25</v>
      </c>
      <c r="J14" s="138" t="s">
        <v>1</v>
      </c>
      <c r="L14" s="40"/>
    </row>
    <row r="15" s="1" customFormat="1" ht="18" customHeight="1">
      <c r="B15" s="40"/>
      <c r="E15" s="138" t="s">
        <v>26</v>
      </c>
      <c r="I15" s="139" t="s">
        <v>27</v>
      </c>
      <c r="J15" s="138" t="s">
        <v>1</v>
      </c>
      <c r="L15" s="40"/>
    </row>
    <row r="16" s="1" customFormat="1" ht="6.96" customHeight="1">
      <c r="B16" s="40"/>
      <c r="I16" s="136"/>
      <c r="L16" s="40"/>
    </row>
    <row r="17" s="1" customFormat="1" ht="12" customHeight="1">
      <c r="B17" s="40"/>
      <c r="D17" s="134" t="s">
        <v>28</v>
      </c>
      <c r="I17" s="139" t="s">
        <v>25</v>
      </c>
      <c r="J17" s="30" t="str">
        <f>'Rekapitulace stavby'!AN13</f>
        <v>Vyplň údaj</v>
      </c>
      <c r="L17" s="40"/>
    </row>
    <row r="18" s="1" customFormat="1" ht="18" customHeight="1">
      <c r="B18" s="40"/>
      <c r="E18" s="30" t="str">
        <f>'Rekapitulace stavby'!E14</f>
        <v>Vyplň údaj</v>
      </c>
      <c r="F18" s="138"/>
      <c r="G18" s="138"/>
      <c r="H18" s="138"/>
      <c r="I18" s="139" t="s">
        <v>27</v>
      </c>
      <c r="J18" s="30" t="str">
        <f>'Rekapitulace stavby'!AN14</f>
        <v>Vyplň údaj</v>
      </c>
      <c r="L18" s="40"/>
    </row>
    <row r="19" s="1" customFormat="1" ht="6.96" customHeight="1">
      <c r="B19" s="40"/>
      <c r="I19" s="136"/>
      <c r="L19" s="40"/>
    </row>
    <row r="20" s="1" customFormat="1" ht="12" customHeight="1">
      <c r="B20" s="40"/>
      <c r="D20" s="134" t="s">
        <v>30</v>
      </c>
      <c r="I20" s="139" t="s">
        <v>25</v>
      </c>
      <c r="J20" s="138" t="str">
        <f>IF('Rekapitulace stavby'!AN16="","",'Rekapitulace stavby'!AN16)</f>
        <v/>
      </c>
      <c r="L20" s="40"/>
    </row>
    <row r="21" s="1" customFormat="1" ht="18" customHeight="1">
      <c r="B21" s="40"/>
      <c r="E21" s="138" t="str">
        <f>IF('Rekapitulace stavby'!E17="","",'Rekapitulace stavby'!E17)</f>
        <v xml:space="preserve"> </v>
      </c>
      <c r="I21" s="139" t="s">
        <v>27</v>
      </c>
      <c r="J21" s="138" t="str">
        <f>IF('Rekapitulace stavby'!AN17="","",'Rekapitulace stavby'!AN17)</f>
        <v/>
      </c>
      <c r="L21" s="40"/>
    </row>
    <row r="22" s="1" customFormat="1" ht="6.96" customHeight="1">
      <c r="B22" s="40"/>
      <c r="I22" s="136"/>
      <c r="L22" s="40"/>
    </row>
    <row r="23" s="1" customFormat="1" ht="12" customHeight="1">
      <c r="B23" s="40"/>
      <c r="D23" s="134" t="s">
        <v>32</v>
      </c>
      <c r="I23" s="139" t="s">
        <v>25</v>
      </c>
      <c r="J23" s="138" t="str">
        <f>IF('Rekapitulace stavby'!AN19="","",'Rekapitulace stavby'!AN19)</f>
        <v/>
      </c>
      <c r="L23" s="40"/>
    </row>
    <row r="24" s="1" customFormat="1" ht="18" customHeight="1">
      <c r="B24" s="40"/>
      <c r="E24" s="138" t="str">
        <f>IF('Rekapitulace stavby'!E20="","",'Rekapitulace stavby'!E20)</f>
        <v>Zítek</v>
      </c>
      <c r="I24" s="139" t="s">
        <v>27</v>
      </c>
      <c r="J24" s="138" t="str">
        <f>IF('Rekapitulace stavby'!AN20="","",'Rekapitulace stavby'!AN20)</f>
        <v/>
      </c>
      <c r="L24" s="40"/>
    </row>
    <row r="25" s="1" customFormat="1" ht="6.96" customHeight="1">
      <c r="B25" s="40"/>
      <c r="I25" s="136"/>
      <c r="L25" s="40"/>
    </row>
    <row r="26" s="1" customFormat="1" ht="12" customHeight="1">
      <c r="B26" s="40"/>
      <c r="D26" s="134" t="s">
        <v>34</v>
      </c>
      <c r="I26" s="136"/>
      <c r="L26" s="40"/>
    </row>
    <row r="27" s="7" customFormat="1" ht="16.5" customHeight="1">
      <c r="B27" s="141"/>
      <c r="E27" s="142" t="s">
        <v>1</v>
      </c>
      <c r="F27" s="142"/>
      <c r="G27" s="142"/>
      <c r="H27" s="142"/>
      <c r="I27" s="143"/>
      <c r="L27" s="141"/>
    </row>
    <row r="28" s="1" customFormat="1" ht="6.96" customHeight="1">
      <c r="B28" s="40"/>
      <c r="I28" s="136"/>
      <c r="L28" s="40"/>
    </row>
    <row r="29" s="1" customFormat="1" ht="6.96" customHeight="1">
      <c r="B29" s="40"/>
      <c r="D29" s="75"/>
      <c r="E29" s="75"/>
      <c r="F29" s="75"/>
      <c r="G29" s="75"/>
      <c r="H29" s="75"/>
      <c r="I29" s="144"/>
      <c r="J29" s="75"/>
      <c r="K29" s="75"/>
      <c r="L29" s="40"/>
    </row>
    <row r="30" s="1" customFormat="1" ht="25.44" customHeight="1">
      <c r="B30" s="40"/>
      <c r="D30" s="145" t="s">
        <v>35</v>
      </c>
      <c r="I30" s="136"/>
      <c r="J30" s="146">
        <f>ROUND(J122, 2)</f>
        <v>0</v>
      </c>
      <c r="L30" s="40"/>
    </row>
    <row r="31" s="1" customFormat="1" ht="6.96" customHeight="1">
      <c r="B31" s="40"/>
      <c r="D31" s="75"/>
      <c r="E31" s="75"/>
      <c r="F31" s="75"/>
      <c r="G31" s="75"/>
      <c r="H31" s="75"/>
      <c r="I31" s="144"/>
      <c r="J31" s="75"/>
      <c r="K31" s="75"/>
      <c r="L31" s="40"/>
    </row>
    <row r="32" s="1" customFormat="1" ht="14.4" customHeight="1">
      <c r="B32" s="40"/>
      <c r="F32" s="147" t="s">
        <v>37</v>
      </c>
      <c r="I32" s="148" t="s">
        <v>36</v>
      </c>
      <c r="J32" s="147" t="s">
        <v>38</v>
      </c>
      <c r="L32" s="40"/>
    </row>
    <row r="33" s="1" customFormat="1" ht="14.4" customHeight="1">
      <c r="B33" s="40"/>
      <c r="D33" s="149" t="s">
        <v>39</v>
      </c>
      <c r="E33" s="134" t="s">
        <v>40</v>
      </c>
      <c r="F33" s="150">
        <f>ROUND((SUM(BE122:BE260)),  2)</f>
        <v>0</v>
      </c>
      <c r="I33" s="151">
        <v>0.20999999999999999</v>
      </c>
      <c r="J33" s="150">
        <f>ROUND(((SUM(BE122:BE260))*I33),  2)</f>
        <v>0</v>
      </c>
      <c r="L33" s="40"/>
    </row>
    <row r="34" s="1" customFormat="1" ht="14.4" customHeight="1">
      <c r="B34" s="40"/>
      <c r="E34" s="134" t="s">
        <v>41</v>
      </c>
      <c r="F34" s="150">
        <f>ROUND((SUM(BF122:BF260)),  2)</f>
        <v>0</v>
      </c>
      <c r="I34" s="151">
        <v>0.14999999999999999</v>
      </c>
      <c r="J34" s="150">
        <f>ROUND(((SUM(BF122:BF260))*I34),  2)</f>
        <v>0</v>
      </c>
      <c r="L34" s="40"/>
    </row>
    <row r="35" hidden="1" s="1" customFormat="1" ht="14.4" customHeight="1">
      <c r="B35" s="40"/>
      <c r="E35" s="134" t="s">
        <v>42</v>
      </c>
      <c r="F35" s="150">
        <f>ROUND((SUM(BG122:BG260)),  2)</f>
        <v>0</v>
      </c>
      <c r="I35" s="151">
        <v>0.20999999999999999</v>
      </c>
      <c r="J35" s="150">
        <f>0</f>
        <v>0</v>
      </c>
      <c r="L35" s="40"/>
    </row>
    <row r="36" hidden="1" s="1" customFormat="1" ht="14.4" customHeight="1">
      <c r="B36" s="40"/>
      <c r="E36" s="134" t="s">
        <v>43</v>
      </c>
      <c r="F36" s="150">
        <f>ROUND((SUM(BH122:BH260)),  2)</f>
        <v>0</v>
      </c>
      <c r="I36" s="151">
        <v>0.14999999999999999</v>
      </c>
      <c r="J36" s="150">
        <f>0</f>
        <v>0</v>
      </c>
      <c r="L36" s="40"/>
    </row>
    <row r="37" hidden="1" s="1" customFormat="1" ht="14.4" customHeight="1">
      <c r="B37" s="40"/>
      <c r="E37" s="134" t="s">
        <v>44</v>
      </c>
      <c r="F37" s="150">
        <f>ROUND((SUM(BI122:BI260)),  2)</f>
        <v>0</v>
      </c>
      <c r="I37" s="151">
        <v>0</v>
      </c>
      <c r="J37" s="150">
        <f>0</f>
        <v>0</v>
      </c>
      <c r="L37" s="40"/>
    </row>
    <row r="38" s="1" customFormat="1" ht="6.96" customHeight="1">
      <c r="B38" s="40"/>
      <c r="I38" s="136"/>
      <c r="L38" s="40"/>
    </row>
    <row r="39" s="1" customFormat="1" ht="25.44" customHeight="1">
      <c r="B39" s="40"/>
      <c r="C39" s="152"/>
      <c r="D39" s="153" t="s">
        <v>45</v>
      </c>
      <c r="E39" s="154"/>
      <c r="F39" s="154"/>
      <c r="G39" s="155" t="s">
        <v>46</v>
      </c>
      <c r="H39" s="156" t="s">
        <v>47</v>
      </c>
      <c r="I39" s="157"/>
      <c r="J39" s="158">
        <f>SUM(J30:J37)</f>
        <v>0</v>
      </c>
      <c r="K39" s="159"/>
      <c r="L39" s="40"/>
    </row>
    <row r="40" s="1" customFormat="1" ht="14.4" customHeight="1">
      <c r="B40" s="40"/>
      <c r="I40" s="136"/>
      <c r="L40" s="40"/>
    </row>
    <row r="41" ht="14.4" customHeight="1">
      <c r="B41" s="17"/>
      <c r="L41" s="17"/>
    </row>
    <row r="42" ht="14.4" customHeight="1">
      <c r="B42" s="17"/>
      <c r="L42" s="17"/>
    </row>
    <row r="43" ht="14.4" customHeight="1">
      <c r="B43" s="17"/>
      <c r="L43" s="17"/>
    </row>
    <row r="44" ht="14.4" customHeight="1">
      <c r="B44" s="17"/>
      <c r="L44" s="17"/>
    </row>
    <row r="45" ht="14.4" customHeight="1">
      <c r="B45" s="17"/>
      <c r="L45" s="17"/>
    </row>
    <row r="46" ht="14.4" customHeight="1">
      <c r="B46" s="17"/>
      <c r="L46" s="17"/>
    </row>
    <row r="47" ht="14.4" customHeight="1">
      <c r="B47" s="17"/>
      <c r="L47" s="17"/>
    </row>
    <row r="48" ht="14.4" customHeight="1">
      <c r="B48" s="17"/>
      <c r="L48" s="17"/>
    </row>
    <row r="49" ht="14.4" customHeight="1">
      <c r="B49" s="17"/>
      <c r="L49" s="17"/>
    </row>
    <row r="50" s="1" customFormat="1" ht="14.4" customHeight="1">
      <c r="B50" s="40"/>
      <c r="D50" s="160" t="s">
        <v>48</v>
      </c>
      <c r="E50" s="161"/>
      <c r="F50" s="161"/>
      <c r="G50" s="160" t="s">
        <v>49</v>
      </c>
      <c r="H50" s="161"/>
      <c r="I50" s="162"/>
      <c r="J50" s="161"/>
      <c r="K50" s="161"/>
      <c r="L50" s="4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1" customFormat="1">
      <c r="B61" s="40"/>
      <c r="D61" s="163" t="s">
        <v>50</v>
      </c>
      <c r="E61" s="164"/>
      <c r="F61" s="165" t="s">
        <v>51</v>
      </c>
      <c r="G61" s="163" t="s">
        <v>50</v>
      </c>
      <c r="H61" s="164"/>
      <c r="I61" s="166"/>
      <c r="J61" s="167" t="s">
        <v>51</v>
      </c>
      <c r="K61" s="164"/>
      <c r="L61" s="40"/>
    </row>
    <row r="62">
      <c r="B62" s="17"/>
      <c r="L62" s="17"/>
    </row>
    <row r="63">
      <c r="B63" s="17"/>
      <c r="L63" s="17"/>
    </row>
    <row r="64">
      <c r="B64" s="17"/>
      <c r="L64" s="17"/>
    </row>
    <row r="65" s="1" customFormat="1">
      <c r="B65" s="40"/>
      <c r="D65" s="160" t="s">
        <v>52</v>
      </c>
      <c r="E65" s="161"/>
      <c r="F65" s="161"/>
      <c r="G65" s="160" t="s">
        <v>53</v>
      </c>
      <c r="H65" s="161"/>
      <c r="I65" s="162"/>
      <c r="J65" s="161"/>
      <c r="K65" s="161"/>
      <c r="L65" s="40"/>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1" customFormat="1">
      <c r="B76" s="40"/>
      <c r="D76" s="163" t="s">
        <v>50</v>
      </c>
      <c r="E76" s="164"/>
      <c r="F76" s="165" t="s">
        <v>51</v>
      </c>
      <c r="G76" s="163" t="s">
        <v>50</v>
      </c>
      <c r="H76" s="164"/>
      <c r="I76" s="166"/>
      <c r="J76" s="167" t="s">
        <v>51</v>
      </c>
      <c r="K76" s="164"/>
      <c r="L76" s="40"/>
    </row>
    <row r="77" s="1" customFormat="1" ht="14.4" customHeight="1">
      <c r="B77" s="168"/>
      <c r="C77" s="169"/>
      <c r="D77" s="169"/>
      <c r="E77" s="169"/>
      <c r="F77" s="169"/>
      <c r="G77" s="169"/>
      <c r="H77" s="169"/>
      <c r="I77" s="170"/>
      <c r="J77" s="169"/>
      <c r="K77" s="169"/>
      <c r="L77" s="40"/>
    </row>
    <row r="81" s="1" customFormat="1" ht="6.96" customHeight="1">
      <c r="B81" s="171"/>
      <c r="C81" s="172"/>
      <c r="D81" s="172"/>
      <c r="E81" s="172"/>
      <c r="F81" s="172"/>
      <c r="G81" s="172"/>
      <c r="H81" s="172"/>
      <c r="I81" s="173"/>
      <c r="J81" s="172"/>
      <c r="K81" s="172"/>
      <c r="L81" s="40"/>
    </row>
    <row r="82" s="1" customFormat="1" ht="24.96" customHeight="1">
      <c r="B82" s="35"/>
      <c r="C82" s="20" t="s">
        <v>96</v>
      </c>
      <c r="D82" s="36"/>
      <c r="E82" s="36"/>
      <c r="F82" s="36"/>
      <c r="G82" s="36"/>
      <c r="H82" s="36"/>
      <c r="I82" s="136"/>
      <c r="J82" s="36"/>
      <c r="K82" s="36"/>
      <c r="L82" s="40"/>
    </row>
    <row r="83" s="1" customFormat="1" ht="6.96" customHeight="1">
      <c r="B83" s="35"/>
      <c r="C83" s="36"/>
      <c r="D83" s="36"/>
      <c r="E83" s="36"/>
      <c r="F83" s="36"/>
      <c r="G83" s="36"/>
      <c r="H83" s="36"/>
      <c r="I83" s="136"/>
      <c r="J83" s="36"/>
      <c r="K83" s="36"/>
      <c r="L83" s="40"/>
    </row>
    <row r="84" s="1" customFormat="1" ht="12" customHeight="1">
      <c r="B84" s="35"/>
      <c r="C84" s="29" t="s">
        <v>16</v>
      </c>
      <c r="D84" s="36"/>
      <c r="E84" s="36"/>
      <c r="F84" s="36"/>
      <c r="G84" s="36"/>
      <c r="H84" s="36"/>
      <c r="I84" s="136"/>
      <c r="J84" s="36"/>
      <c r="K84" s="36"/>
      <c r="L84" s="40"/>
    </row>
    <row r="85" s="1" customFormat="1" ht="16.5" customHeight="1">
      <c r="B85" s="35"/>
      <c r="C85" s="36"/>
      <c r="D85" s="36"/>
      <c r="E85" s="174" t="str">
        <f>E7</f>
        <v>Parkoviště uvnitř areálu ČRo Plzeň, Náměstí Míru 10, Plzeň</v>
      </c>
      <c r="F85" s="29"/>
      <c r="G85" s="29"/>
      <c r="H85" s="29"/>
      <c r="I85" s="136"/>
      <c r="J85" s="36"/>
      <c r="K85" s="36"/>
      <c r="L85" s="40"/>
    </row>
    <row r="86" s="1" customFormat="1" ht="12" customHeight="1">
      <c r="B86" s="35"/>
      <c r="C86" s="29" t="s">
        <v>94</v>
      </c>
      <c r="D86" s="36"/>
      <c r="E86" s="36"/>
      <c r="F86" s="36"/>
      <c r="G86" s="36"/>
      <c r="H86" s="36"/>
      <c r="I86" s="136"/>
      <c r="J86" s="36"/>
      <c r="K86" s="36"/>
      <c r="L86" s="40"/>
    </row>
    <row r="87" s="1" customFormat="1" ht="16.5" customHeight="1">
      <c r="B87" s="35"/>
      <c r="C87" s="36"/>
      <c r="D87" s="36"/>
      <c r="E87" s="68" t="str">
        <f>E9</f>
        <v>1 - Komunikace</v>
      </c>
      <c r="F87" s="36"/>
      <c r="G87" s="36"/>
      <c r="H87" s="36"/>
      <c r="I87" s="136"/>
      <c r="J87" s="36"/>
      <c r="K87" s="36"/>
      <c r="L87" s="40"/>
    </row>
    <row r="88" s="1" customFormat="1" ht="6.96" customHeight="1">
      <c r="B88" s="35"/>
      <c r="C88" s="36"/>
      <c r="D88" s="36"/>
      <c r="E88" s="36"/>
      <c r="F88" s="36"/>
      <c r="G88" s="36"/>
      <c r="H88" s="36"/>
      <c r="I88" s="136"/>
      <c r="J88" s="36"/>
      <c r="K88" s="36"/>
      <c r="L88" s="40"/>
    </row>
    <row r="89" s="1" customFormat="1" ht="12" customHeight="1">
      <c r="B89" s="35"/>
      <c r="C89" s="29" t="s">
        <v>20</v>
      </c>
      <c r="D89" s="36"/>
      <c r="E89" s="36"/>
      <c r="F89" s="24" t="str">
        <f>F12</f>
        <v xml:space="preserve"> </v>
      </c>
      <c r="G89" s="36"/>
      <c r="H89" s="36"/>
      <c r="I89" s="139" t="s">
        <v>22</v>
      </c>
      <c r="J89" s="71" t="str">
        <f>IF(J12="","",J12)</f>
        <v>15. 12. 2017</v>
      </c>
      <c r="K89" s="36"/>
      <c r="L89" s="40"/>
    </row>
    <row r="90" s="1" customFormat="1" ht="6.96" customHeight="1">
      <c r="B90" s="35"/>
      <c r="C90" s="36"/>
      <c r="D90" s="36"/>
      <c r="E90" s="36"/>
      <c r="F90" s="36"/>
      <c r="G90" s="36"/>
      <c r="H90" s="36"/>
      <c r="I90" s="136"/>
      <c r="J90" s="36"/>
      <c r="K90" s="36"/>
      <c r="L90" s="40"/>
    </row>
    <row r="91" s="1" customFormat="1" ht="15.15" customHeight="1">
      <c r="B91" s="35"/>
      <c r="C91" s="29" t="s">
        <v>24</v>
      </c>
      <c r="D91" s="36"/>
      <c r="E91" s="36"/>
      <c r="F91" s="24" t="str">
        <f>E15</f>
        <v>Český rozhlas, Vinohradská 12, Praha 2</v>
      </c>
      <c r="G91" s="36"/>
      <c r="H91" s="36"/>
      <c r="I91" s="139" t="s">
        <v>30</v>
      </c>
      <c r="J91" s="33" t="str">
        <f>E21</f>
        <v xml:space="preserve"> </v>
      </c>
      <c r="K91" s="36"/>
      <c r="L91" s="40"/>
    </row>
    <row r="92" s="1" customFormat="1" ht="15.15" customHeight="1">
      <c r="B92" s="35"/>
      <c r="C92" s="29" t="s">
        <v>28</v>
      </c>
      <c r="D92" s="36"/>
      <c r="E92" s="36"/>
      <c r="F92" s="24" t="str">
        <f>IF(E18="","",E18)</f>
        <v>Vyplň údaj</v>
      </c>
      <c r="G92" s="36"/>
      <c r="H92" s="36"/>
      <c r="I92" s="139" t="s">
        <v>32</v>
      </c>
      <c r="J92" s="33" t="str">
        <f>E24</f>
        <v>Zítek</v>
      </c>
      <c r="K92" s="36"/>
      <c r="L92" s="40"/>
    </row>
    <row r="93" s="1" customFormat="1" ht="10.32" customHeight="1">
      <c r="B93" s="35"/>
      <c r="C93" s="36"/>
      <c r="D93" s="36"/>
      <c r="E93" s="36"/>
      <c r="F93" s="36"/>
      <c r="G93" s="36"/>
      <c r="H93" s="36"/>
      <c r="I93" s="136"/>
      <c r="J93" s="36"/>
      <c r="K93" s="36"/>
      <c r="L93" s="40"/>
    </row>
    <row r="94" s="1" customFormat="1" ht="29.28" customHeight="1">
      <c r="B94" s="35"/>
      <c r="C94" s="175" t="s">
        <v>97</v>
      </c>
      <c r="D94" s="176"/>
      <c r="E94" s="176"/>
      <c r="F94" s="176"/>
      <c r="G94" s="176"/>
      <c r="H94" s="176"/>
      <c r="I94" s="177"/>
      <c r="J94" s="178" t="s">
        <v>98</v>
      </c>
      <c r="K94" s="176"/>
      <c r="L94" s="40"/>
    </row>
    <row r="95" s="1" customFormat="1" ht="10.32" customHeight="1">
      <c r="B95" s="35"/>
      <c r="C95" s="36"/>
      <c r="D95" s="36"/>
      <c r="E95" s="36"/>
      <c r="F95" s="36"/>
      <c r="G95" s="36"/>
      <c r="H95" s="36"/>
      <c r="I95" s="136"/>
      <c r="J95" s="36"/>
      <c r="K95" s="36"/>
      <c r="L95" s="40"/>
    </row>
    <row r="96" s="1" customFormat="1" ht="22.8" customHeight="1">
      <c r="B96" s="35"/>
      <c r="C96" s="179" t="s">
        <v>99</v>
      </c>
      <c r="D96" s="36"/>
      <c r="E96" s="36"/>
      <c r="F96" s="36"/>
      <c r="G96" s="36"/>
      <c r="H96" s="36"/>
      <c r="I96" s="136"/>
      <c r="J96" s="102">
        <f>J122</f>
        <v>0</v>
      </c>
      <c r="K96" s="36"/>
      <c r="L96" s="40"/>
      <c r="AU96" s="14" t="s">
        <v>100</v>
      </c>
    </row>
    <row r="97" s="8" customFormat="1" ht="24.96" customHeight="1">
      <c r="B97" s="180"/>
      <c r="C97" s="181"/>
      <c r="D97" s="182" t="s">
        <v>101</v>
      </c>
      <c r="E97" s="183"/>
      <c r="F97" s="183"/>
      <c r="G97" s="183"/>
      <c r="H97" s="183"/>
      <c r="I97" s="184"/>
      <c r="J97" s="185">
        <f>J123</f>
        <v>0</v>
      </c>
      <c r="K97" s="181"/>
      <c r="L97" s="186"/>
    </row>
    <row r="98" s="9" customFormat="1" ht="19.92" customHeight="1">
      <c r="B98" s="187"/>
      <c r="C98" s="188"/>
      <c r="D98" s="189" t="s">
        <v>102</v>
      </c>
      <c r="E98" s="190"/>
      <c r="F98" s="190"/>
      <c r="G98" s="190"/>
      <c r="H98" s="190"/>
      <c r="I98" s="191"/>
      <c r="J98" s="192">
        <f>J124</f>
        <v>0</v>
      </c>
      <c r="K98" s="188"/>
      <c r="L98" s="193"/>
    </row>
    <row r="99" s="9" customFormat="1" ht="19.92" customHeight="1">
      <c r="B99" s="187"/>
      <c r="C99" s="188"/>
      <c r="D99" s="189" t="s">
        <v>103</v>
      </c>
      <c r="E99" s="190"/>
      <c r="F99" s="190"/>
      <c r="G99" s="190"/>
      <c r="H99" s="190"/>
      <c r="I99" s="191"/>
      <c r="J99" s="192">
        <f>J192</f>
        <v>0</v>
      </c>
      <c r="K99" s="188"/>
      <c r="L99" s="193"/>
    </row>
    <row r="100" s="9" customFormat="1" ht="19.92" customHeight="1">
      <c r="B100" s="187"/>
      <c r="C100" s="188"/>
      <c r="D100" s="189" t="s">
        <v>104</v>
      </c>
      <c r="E100" s="190"/>
      <c r="F100" s="190"/>
      <c r="G100" s="190"/>
      <c r="H100" s="190"/>
      <c r="I100" s="191"/>
      <c r="J100" s="192">
        <f>J196</f>
        <v>0</v>
      </c>
      <c r="K100" s="188"/>
      <c r="L100" s="193"/>
    </row>
    <row r="101" s="9" customFormat="1" ht="19.92" customHeight="1">
      <c r="B101" s="187"/>
      <c r="C101" s="188"/>
      <c r="D101" s="189" t="s">
        <v>105</v>
      </c>
      <c r="E101" s="190"/>
      <c r="F101" s="190"/>
      <c r="G101" s="190"/>
      <c r="H101" s="190"/>
      <c r="I101" s="191"/>
      <c r="J101" s="192">
        <f>J220</f>
        <v>0</v>
      </c>
      <c r="K101" s="188"/>
      <c r="L101" s="193"/>
    </row>
    <row r="102" s="9" customFormat="1" ht="19.92" customHeight="1">
      <c r="B102" s="187"/>
      <c r="C102" s="188"/>
      <c r="D102" s="189" t="s">
        <v>106</v>
      </c>
      <c r="E102" s="190"/>
      <c r="F102" s="190"/>
      <c r="G102" s="190"/>
      <c r="H102" s="190"/>
      <c r="I102" s="191"/>
      <c r="J102" s="192">
        <f>J233</f>
        <v>0</v>
      </c>
      <c r="K102" s="188"/>
      <c r="L102" s="193"/>
    </row>
    <row r="103" s="1" customFormat="1" ht="21.84" customHeight="1">
      <c r="B103" s="35"/>
      <c r="C103" s="36"/>
      <c r="D103" s="36"/>
      <c r="E103" s="36"/>
      <c r="F103" s="36"/>
      <c r="G103" s="36"/>
      <c r="H103" s="36"/>
      <c r="I103" s="136"/>
      <c r="J103" s="36"/>
      <c r="K103" s="36"/>
      <c r="L103" s="40"/>
    </row>
    <row r="104" s="1" customFormat="1" ht="6.96" customHeight="1">
      <c r="B104" s="58"/>
      <c r="C104" s="59"/>
      <c r="D104" s="59"/>
      <c r="E104" s="59"/>
      <c r="F104" s="59"/>
      <c r="G104" s="59"/>
      <c r="H104" s="59"/>
      <c r="I104" s="170"/>
      <c r="J104" s="59"/>
      <c r="K104" s="59"/>
      <c r="L104" s="40"/>
    </row>
    <row r="108" s="1" customFormat="1" ht="6.96" customHeight="1">
      <c r="B108" s="60"/>
      <c r="C108" s="61"/>
      <c r="D108" s="61"/>
      <c r="E108" s="61"/>
      <c r="F108" s="61"/>
      <c r="G108" s="61"/>
      <c r="H108" s="61"/>
      <c r="I108" s="173"/>
      <c r="J108" s="61"/>
      <c r="K108" s="61"/>
      <c r="L108" s="40"/>
    </row>
    <row r="109" s="1" customFormat="1" ht="24.96" customHeight="1">
      <c r="B109" s="35"/>
      <c r="C109" s="20" t="s">
        <v>107</v>
      </c>
      <c r="D109" s="36"/>
      <c r="E109" s="36"/>
      <c r="F109" s="36"/>
      <c r="G109" s="36"/>
      <c r="H109" s="36"/>
      <c r="I109" s="136"/>
      <c r="J109" s="36"/>
      <c r="K109" s="36"/>
      <c r="L109" s="40"/>
    </row>
    <row r="110" s="1" customFormat="1" ht="6.96" customHeight="1">
      <c r="B110" s="35"/>
      <c r="C110" s="36"/>
      <c r="D110" s="36"/>
      <c r="E110" s="36"/>
      <c r="F110" s="36"/>
      <c r="G110" s="36"/>
      <c r="H110" s="36"/>
      <c r="I110" s="136"/>
      <c r="J110" s="36"/>
      <c r="K110" s="36"/>
      <c r="L110" s="40"/>
    </row>
    <row r="111" s="1" customFormat="1" ht="12" customHeight="1">
      <c r="B111" s="35"/>
      <c r="C111" s="29" t="s">
        <v>16</v>
      </c>
      <c r="D111" s="36"/>
      <c r="E111" s="36"/>
      <c r="F111" s="36"/>
      <c r="G111" s="36"/>
      <c r="H111" s="36"/>
      <c r="I111" s="136"/>
      <c r="J111" s="36"/>
      <c r="K111" s="36"/>
      <c r="L111" s="40"/>
    </row>
    <row r="112" s="1" customFormat="1" ht="16.5" customHeight="1">
      <c r="B112" s="35"/>
      <c r="C112" s="36"/>
      <c r="D112" s="36"/>
      <c r="E112" s="174" t="str">
        <f>E7</f>
        <v>Parkoviště uvnitř areálu ČRo Plzeň, Náměstí Míru 10, Plzeň</v>
      </c>
      <c r="F112" s="29"/>
      <c r="G112" s="29"/>
      <c r="H112" s="29"/>
      <c r="I112" s="136"/>
      <c r="J112" s="36"/>
      <c r="K112" s="36"/>
      <c r="L112" s="40"/>
    </row>
    <row r="113" s="1" customFormat="1" ht="12" customHeight="1">
      <c r="B113" s="35"/>
      <c r="C113" s="29" t="s">
        <v>94</v>
      </c>
      <c r="D113" s="36"/>
      <c r="E113" s="36"/>
      <c r="F113" s="36"/>
      <c r="G113" s="36"/>
      <c r="H113" s="36"/>
      <c r="I113" s="136"/>
      <c r="J113" s="36"/>
      <c r="K113" s="36"/>
      <c r="L113" s="40"/>
    </row>
    <row r="114" s="1" customFormat="1" ht="16.5" customHeight="1">
      <c r="B114" s="35"/>
      <c r="C114" s="36"/>
      <c r="D114" s="36"/>
      <c r="E114" s="68" t="str">
        <f>E9</f>
        <v>1 - Komunikace</v>
      </c>
      <c r="F114" s="36"/>
      <c r="G114" s="36"/>
      <c r="H114" s="36"/>
      <c r="I114" s="136"/>
      <c r="J114" s="36"/>
      <c r="K114" s="36"/>
      <c r="L114" s="40"/>
    </row>
    <row r="115" s="1" customFormat="1" ht="6.96" customHeight="1">
      <c r="B115" s="35"/>
      <c r="C115" s="36"/>
      <c r="D115" s="36"/>
      <c r="E115" s="36"/>
      <c r="F115" s="36"/>
      <c r="G115" s="36"/>
      <c r="H115" s="36"/>
      <c r="I115" s="136"/>
      <c r="J115" s="36"/>
      <c r="K115" s="36"/>
      <c r="L115" s="40"/>
    </row>
    <row r="116" s="1" customFormat="1" ht="12" customHeight="1">
      <c r="B116" s="35"/>
      <c r="C116" s="29" t="s">
        <v>20</v>
      </c>
      <c r="D116" s="36"/>
      <c r="E116" s="36"/>
      <c r="F116" s="24" t="str">
        <f>F12</f>
        <v xml:space="preserve"> </v>
      </c>
      <c r="G116" s="36"/>
      <c r="H116" s="36"/>
      <c r="I116" s="139" t="s">
        <v>22</v>
      </c>
      <c r="J116" s="71" t="str">
        <f>IF(J12="","",J12)</f>
        <v>15. 12. 2017</v>
      </c>
      <c r="K116" s="36"/>
      <c r="L116" s="40"/>
    </row>
    <row r="117" s="1" customFormat="1" ht="6.96" customHeight="1">
      <c r="B117" s="35"/>
      <c r="C117" s="36"/>
      <c r="D117" s="36"/>
      <c r="E117" s="36"/>
      <c r="F117" s="36"/>
      <c r="G117" s="36"/>
      <c r="H117" s="36"/>
      <c r="I117" s="136"/>
      <c r="J117" s="36"/>
      <c r="K117" s="36"/>
      <c r="L117" s="40"/>
    </row>
    <row r="118" s="1" customFormat="1" ht="15.15" customHeight="1">
      <c r="B118" s="35"/>
      <c r="C118" s="29" t="s">
        <v>24</v>
      </c>
      <c r="D118" s="36"/>
      <c r="E118" s="36"/>
      <c r="F118" s="24" t="str">
        <f>E15</f>
        <v>Český rozhlas, Vinohradská 12, Praha 2</v>
      </c>
      <c r="G118" s="36"/>
      <c r="H118" s="36"/>
      <c r="I118" s="139" t="s">
        <v>30</v>
      </c>
      <c r="J118" s="33" t="str">
        <f>E21</f>
        <v xml:space="preserve"> </v>
      </c>
      <c r="K118" s="36"/>
      <c r="L118" s="40"/>
    </row>
    <row r="119" s="1" customFormat="1" ht="15.15" customHeight="1">
      <c r="B119" s="35"/>
      <c r="C119" s="29" t="s">
        <v>28</v>
      </c>
      <c r="D119" s="36"/>
      <c r="E119" s="36"/>
      <c r="F119" s="24" t="str">
        <f>IF(E18="","",E18)</f>
        <v>Vyplň údaj</v>
      </c>
      <c r="G119" s="36"/>
      <c r="H119" s="36"/>
      <c r="I119" s="139" t="s">
        <v>32</v>
      </c>
      <c r="J119" s="33" t="str">
        <f>E24</f>
        <v>Zítek</v>
      </c>
      <c r="K119" s="36"/>
      <c r="L119" s="40"/>
    </row>
    <row r="120" s="1" customFormat="1" ht="10.32" customHeight="1">
      <c r="B120" s="35"/>
      <c r="C120" s="36"/>
      <c r="D120" s="36"/>
      <c r="E120" s="36"/>
      <c r="F120" s="36"/>
      <c r="G120" s="36"/>
      <c r="H120" s="36"/>
      <c r="I120" s="136"/>
      <c r="J120" s="36"/>
      <c r="K120" s="36"/>
      <c r="L120" s="40"/>
    </row>
    <row r="121" s="10" customFormat="1" ht="29.28" customHeight="1">
      <c r="B121" s="194"/>
      <c r="C121" s="195" t="s">
        <v>108</v>
      </c>
      <c r="D121" s="196" t="s">
        <v>60</v>
      </c>
      <c r="E121" s="196" t="s">
        <v>56</v>
      </c>
      <c r="F121" s="196" t="s">
        <v>57</v>
      </c>
      <c r="G121" s="196" t="s">
        <v>109</v>
      </c>
      <c r="H121" s="196" t="s">
        <v>110</v>
      </c>
      <c r="I121" s="197" t="s">
        <v>111</v>
      </c>
      <c r="J121" s="198" t="s">
        <v>98</v>
      </c>
      <c r="K121" s="199" t="s">
        <v>112</v>
      </c>
      <c r="L121" s="200"/>
      <c r="M121" s="92" t="s">
        <v>1</v>
      </c>
      <c r="N121" s="93" t="s">
        <v>39</v>
      </c>
      <c r="O121" s="93" t="s">
        <v>113</v>
      </c>
      <c r="P121" s="93" t="s">
        <v>114</v>
      </c>
      <c r="Q121" s="93" t="s">
        <v>115</v>
      </c>
      <c r="R121" s="93" t="s">
        <v>116</v>
      </c>
      <c r="S121" s="93" t="s">
        <v>117</v>
      </c>
      <c r="T121" s="94" t="s">
        <v>118</v>
      </c>
    </row>
    <row r="122" s="1" customFormat="1" ht="22.8" customHeight="1">
      <c r="B122" s="35"/>
      <c r="C122" s="99" t="s">
        <v>119</v>
      </c>
      <c r="D122" s="36"/>
      <c r="E122" s="36"/>
      <c r="F122" s="36"/>
      <c r="G122" s="36"/>
      <c r="H122" s="36"/>
      <c r="I122" s="136"/>
      <c r="J122" s="201">
        <f>BK122</f>
        <v>0</v>
      </c>
      <c r="K122" s="36"/>
      <c r="L122" s="40"/>
      <c r="M122" s="95"/>
      <c r="N122" s="96"/>
      <c r="O122" s="96"/>
      <c r="P122" s="202">
        <f>P123</f>
        <v>0</v>
      </c>
      <c r="Q122" s="96"/>
      <c r="R122" s="202">
        <f>R123</f>
        <v>172.95596500000002</v>
      </c>
      <c r="S122" s="96"/>
      <c r="T122" s="203">
        <f>T123</f>
        <v>24.322500000000002</v>
      </c>
      <c r="AT122" s="14" t="s">
        <v>74</v>
      </c>
      <c r="AU122" s="14" t="s">
        <v>100</v>
      </c>
      <c r="BK122" s="204">
        <f>BK123</f>
        <v>0</v>
      </c>
    </row>
    <row r="123" s="11" customFormat="1" ht="25.92" customHeight="1">
      <c r="B123" s="205"/>
      <c r="C123" s="206"/>
      <c r="D123" s="207" t="s">
        <v>74</v>
      </c>
      <c r="E123" s="208" t="s">
        <v>120</v>
      </c>
      <c r="F123" s="208" t="s">
        <v>121</v>
      </c>
      <c r="G123" s="206"/>
      <c r="H123" s="206"/>
      <c r="I123" s="209"/>
      <c r="J123" s="210">
        <f>BK123</f>
        <v>0</v>
      </c>
      <c r="K123" s="206"/>
      <c r="L123" s="211"/>
      <c r="M123" s="212"/>
      <c r="N123" s="213"/>
      <c r="O123" s="213"/>
      <c r="P123" s="214">
        <f>P124+P192+P196+P220+P233</f>
        <v>0</v>
      </c>
      <c r="Q123" s="213"/>
      <c r="R123" s="214">
        <f>R124+R192+R196+R220+R233</f>
        <v>172.95596500000002</v>
      </c>
      <c r="S123" s="213"/>
      <c r="T123" s="215">
        <f>T124+T192+T196+T220+T233</f>
        <v>24.322500000000002</v>
      </c>
      <c r="AR123" s="216" t="s">
        <v>80</v>
      </c>
      <c r="AT123" s="217" t="s">
        <v>74</v>
      </c>
      <c r="AU123" s="217" t="s">
        <v>75</v>
      </c>
      <c r="AY123" s="216" t="s">
        <v>122</v>
      </c>
      <c r="BK123" s="218">
        <f>BK124+BK192+BK196+BK220+BK233</f>
        <v>0</v>
      </c>
    </row>
    <row r="124" s="11" customFormat="1" ht="22.8" customHeight="1">
      <c r="B124" s="205"/>
      <c r="C124" s="206"/>
      <c r="D124" s="207" t="s">
        <v>74</v>
      </c>
      <c r="E124" s="219" t="s">
        <v>80</v>
      </c>
      <c r="F124" s="219" t="s">
        <v>123</v>
      </c>
      <c r="G124" s="206"/>
      <c r="H124" s="206"/>
      <c r="I124" s="209"/>
      <c r="J124" s="220">
        <f>BK124</f>
        <v>0</v>
      </c>
      <c r="K124" s="206"/>
      <c r="L124" s="211"/>
      <c r="M124" s="212"/>
      <c r="N124" s="213"/>
      <c r="O124" s="213"/>
      <c r="P124" s="214">
        <f>SUM(P125:P191)</f>
        <v>0</v>
      </c>
      <c r="Q124" s="213"/>
      <c r="R124" s="214">
        <f>SUM(R125:R191)</f>
        <v>7.4521499999999996</v>
      </c>
      <c r="S124" s="213"/>
      <c r="T124" s="215">
        <f>SUM(T125:T191)</f>
        <v>24.122500000000002</v>
      </c>
      <c r="AR124" s="216" t="s">
        <v>80</v>
      </c>
      <c r="AT124" s="217" t="s">
        <v>74</v>
      </c>
      <c r="AU124" s="217" t="s">
        <v>80</v>
      </c>
      <c r="AY124" s="216" t="s">
        <v>122</v>
      </c>
      <c r="BK124" s="218">
        <f>SUM(BK125:BK191)</f>
        <v>0</v>
      </c>
    </row>
    <row r="125" s="1" customFormat="1" ht="24" customHeight="1">
      <c r="B125" s="35"/>
      <c r="C125" s="221" t="s">
        <v>80</v>
      </c>
      <c r="D125" s="221" t="s">
        <v>124</v>
      </c>
      <c r="E125" s="222" t="s">
        <v>125</v>
      </c>
      <c r="F125" s="223" t="s">
        <v>126</v>
      </c>
      <c r="G125" s="224" t="s">
        <v>127</v>
      </c>
      <c r="H125" s="225">
        <v>100</v>
      </c>
      <c r="I125" s="226"/>
      <c r="J125" s="227">
        <f>ROUND(I125*H125,2)</f>
        <v>0</v>
      </c>
      <c r="K125" s="223" t="s">
        <v>128</v>
      </c>
      <c r="L125" s="40"/>
      <c r="M125" s="228" t="s">
        <v>1</v>
      </c>
      <c r="N125" s="229" t="s">
        <v>40</v>
      </c>
      <c r="O125" s="83"/>
      <c r="P125" s="230">
        <f>O125*H125</f>
        <v>0</v>
      </c>
      <c r="Q125" s="230">
        <v>0</v>
      </c>
      <c r="R125" s="230">
        <f>Q125*H125</f>
        <v>0</v>
      </c>
      <c r="S125" s="230">
        <v>0</v>
      </c>
      <c r="T125" s="231">
        <f>S125*H125</f>
        <v>0</v>
      </c>
      <c r="AR125" s="232" t="s">
        <v>90</v>
      </c>
      <c r="AT125" s="232" t="s">
        <v>124</v>
      </c>
      <c r="AU125" s="232" t="s">
        <v>84</v>
      </c>
      <c r="AY125" s="14" t="s">
        <v>122</v>
      </c>
      <c r="BE125" s="233">
        <f>IF(N125="základní",J125,0)</f>
        <v>0</v>
      </c>
      <c r="BF125" s="233">
        <f>IF(N125="snížená",J125,0)</f>
        <v>0</v>
      </c>
      <c r="BG125" s="233">
        <f>IF(N125="zákl. přenesená",J125,0)</f>
        <v>0</v>
      </c>
      <c r="BH125" s="233">
        <f>IF(N125="sníž. přenesená",J125,0)</f>
        <v>0</v>
      </c>
      <c r="BI125" s="233">
        <f>IF(N125="nulová",J125,0)</f>
        <v>0</v>
      </c>
      <c r="BJ125" s="14" t="s">
        <v>80</v>
      </c>
      <c r="BK125" s="233">
        <f>ROUND(I125*H125,2)</f>
        <v>0</v>
      </c>
      <c r="BL125" s="14" t="s">
        <v>90</v>
      </c>
      <c r="BM125" s="232" t="s">
        <v>129</v>
      </c>
    </row>
    <row r="126" s="1" customFormat="1">
      <c r="B126" s="35"/>
      <c r="C126" s="36"/>
      <c r="D126" s="234" t="s">
        <v>130</v>
      </c>
      <c r="E126" s="36"/>
      <c r="F126" s="235" t="s">
        <v>131</v>
      </c>
      <c r="G126" s="36"/>
      <c r="H126" s="36"/>
      <c r="I126" s="136"/>
      <c r="J126" s="36"/>
      <c r="K126" s="36"/>
      <c r="L126" s="40"/>
      <c r="M126" s="236"/>
      <c r="N126" s="83"/>
      <c r="O126" s="83"/>
      <c r="P126" s="83"/>
      <c r="Q126" s="83"/>
      <c r="R126" s="83"/>
      <c r="S126" s="83"/>
      <c r="T126" s="84"/>
      <c r="AT126" s="14" t="s">
        <v>130</v>
      </c>
      <c r="AU126" s="14" t="s">
        <v>84</v>
      </c>
    </row>
    <row r="127" s="1" customFormat="1" ht="16.5" customHeight="1">
      <c r="B127" s="35"/>
      <c r="C127" s="221" t="s">
        <v>84</v>
      </c>
      <c r="D127" s="221" t="s">
        <v>124</v>
      </c>
      <c r="E127" s="222" t="s">
        <v>132</v>
      </c>
      <c r="F127" s="223" t="s">
        <v>133</v>
      </c>
      <c r="G127" s="224" t="s">
        <v>134</v>
      </c>
      <c r="H127" s="225">
        <v>3</v>
      </c>
      <c r="I127" s="226"/>
      <c r="J127" s="227">
        <f>ROUND(I127*H127,2)</f>
        <v>0</v>
      </c>
      <c r="K127" s="223" t="s">
        <v>128</v>
      </c>
      <c r="L127" s="40"/>
      <c r="M127" s="228" t="s">
        <v>1</v>
      </c>
      <c r="N127" s="229" t="s">
        <v>40</v>
      </c>
      <c r="O127" s="83"/>
      <c r="P127" s="230">
        <f>O127*H127</f>
        <v>0</v>
      </c>
      <c r="Q127" s="230">
        <v>0</v>
      </c>
      <c r="R127" s="230">
        <f>Q127*H127</f>
        <v>0</v>
      </c>
      <c r="S127" s="230">
        <v>0</v>
      </c>
      <c r="T127" s="231">
        <f>S127*H127</f>
        <v>0</v>
      </c>
      <c r="AR127" s="232" t="s">
        <v>90</v>
      </c>
      <c r="AT127" s="232" t="s">
        <v>124</v>
      </c>
      <c r="AU127" s="232" t="s">
        <v>84</v>
      </c>
      <c r="AY127" s="14" t="s">
        <v>122</v>
      </c>
      <c r="BE127" s="233">
        <f>IF(N127="základní",J127,0)</f>
        <v>0</v>
      </c>
      <c r="BF127" s="233">
        <f>IF(N127="snížená",J127,0)</f>
        <v>0</v>
      </c>
      <c r="BG127" s="233">
        <f>IF(N127="zákl. přenesená",J127,0)</f>
        <v>0</v>
      </c>
      <c r="BH127" s="233">
        <f>IF(N127="sníž. přenesená",J127,0)</f>
        <v>0</v>
      </c>
      <c r="BI127" s="233">
        <f>IF(N127="nulová",J127,0)</f>
        <v>0</v>
      </c>
      <c r="BJ127" s="14" t="s">
        <v>80</v>
      </c>
      <c r="BK127" s="233">
        <f>ROUND(I127*H127,2)</f>
        <v>0</v>
      </c>
      <c r="BL127" s="14" t="s">
        <v>90</v>
      </c>
      <c r="BM127" s="232" t="s">
        <v>135</v>
      </c>
    </row>
    <row r="128" s="1" customFormat="1">
      <c r="B128" s="35"/>
      <c r="C128" s="36"/>
      <c r="D128" s="234" t="s">
        <v>130</v>
      </c>
      <c r="E128" s="36"/>
      <c r="F128" s="235" t="s">
        <v>136</v>
      </c>
      <c r="G128" s="36"/>
      <c r="H128" s="36"/>
      <c r="I128" s="136"/>
      <c r="J128" s="36"/>
      <c r="K128" s="36"/>
      <c r="L128" s="40"/>
      <c r="M128" s="236"/>
      <c r="N128" s="83"/>
      <c r="O128" s="83"/>
      <c r="P128" s="83"/>
      <c r="Q128" s="83"/>
      <c r="R128" s="83"/>
      <c r="S128" s="83"/>
      <c r="T128" s="84"/>
      <c r="AT128" s="14" t="s">
        <v>130</v>
      </c>
      <c r="AU128" s="14" t="s">
        <v>84</v>
      </c>
    </row>
    <row r="129" s="1" customFormat="1" ht="16.5" customHeight="1">
      <c r="B129" s="35"/>
      <c r="C129" s="221" t="s">
        <v>87</v>
      </c>
      <c r="D129" s="221" t="s">
        <v>124</v>
      </c>
      <c r="E129" s="222" t="s">
        <v>137</v>
      </c>
      <c r="F129" s="223" t="s">
        <v>138</v>
      </c>
      <c r="G129" s="224" t="s">
        <v>134</v>
      </c>
      <c r="H129" s="225">
        <v>3</v>
      </c>
      <c r="I129" s="226"/>
      <c r="J129" s="227">
        <f>ROUND(I129*H129,2)</f>
        <v>0</v>
      </c>
      <c r="K129" s="223" t="s">
        <v>128</v>
      </c>
      <c r="L129" s="40"/>
      <c r="M129" s="228" t="s">
        <v>1</v>
      </c>
      <c r="N129" s="229" t="s">
        <v>40</v>
      </c>
      <c r="O129" s="83"/>
      <c r="P129" s="230">
        <f>O129*H129</f>
        <v>0</v>
      </c>
      <c r="Q129" s="230">
        <v>5.0000000000000002E-05</v>
      </c>
      <c r="R129" s="230">
        <f>Q129*H129</f>
        <v>0.00015000000000000001</v>
      </c>
      <c r="S129" s="230">
        <v>0</v>
      </c>
      <c r="T129" s="231">
        <f>S129*H129</f>
        <v>0</v>
      </c>
      <c r="AR129" s="232" t="s">
        <v>90</v>
      </c>
      <c r="AT129" s="232" t="s">
        <v>124</v>
      </c>
      <c r="AU129" s="232" t="s">
        <v>84</v>
      </c>
      <c r="AY129" s="14" t="s">
        <v>122</v>
      </c>
      <c r="BE129" s="233">
        <f>IF(N129="základní",J129,0)</f>
        <v>0</v>
      </c>
      <c r="BF129" s="233">
        <f>IF(N129="snížená",J129,0)</f>
        <v>0</v>
      </c>
      <c r="BG129" s="233">
        <f>IF(N129="zákl. přenesená",J129,0)</f>
        <v>0</v>
      </c>
      <c r="BH129" s="233">
        <f>IF(N129="sníž. přenesená",J129,0)</f>
        <v>0</v>
      </c>
      <c r="BI129" s="233">
        <f>IF(N129="nulová",J129,0)</f>
        <v>0</v>
      </c>
      <c r="BJ129" s="14" t="s">
        <v>80</v>
      </c>
      <c r="BK129" s="233">
        <f>ROUND(I129*H129,2)</f>
        <v>0</v>
      </c>
      <c r="BL129" s="14" t="s">
        <v>90</v>
      </c>
      <c r="BM129" s="232" t="s">
        <v>139</v>
      </c>
    </row>
    <row r="130" s="1" customFormat="1">
      <c r="B130" s="35"/>
      <c r="C130" s="36"/>
      <c r="D130" s="234" t="s">
        <v>130</v>
      </c>
      <c r="E130" s="36"/>
      <c r="F130" s="235" t="s">
        <v>140</v>
      </c>
      <c r="G130" s="36"/>
      <c r="H130" s="36"/>
      <c r="I130" s="136"/>
      <c r="J130" s="36"/>
      <c r="K130" s="36"/>
      <c r="L130" s="40"/>
      <c r="M130" s="236"/>
      <c r="N130" s="83"/>
      <c r="O130" s="83"/>
      <c r="P130" s="83"/>
      <c r="Q130" s="83"/>
      <c r="R130" s="83"/>
      <c r="S130" s="83"/>
      <c r="T130" s="84"/>
      <c r="AT130" s="14" t="s">
        <v>130</v>
      </c>
      <c r="AU130" s="14" t="s">
        <v>84</v>
      </c>
    </row>
    <row r="131" s="1" customFormat="1" ht="24" customHeight="1">
      <c r="B131" s="35"/>
      <c r="C131" s="221" t="s">
        <v>90</v>
      </c>
      <c r="D131" s="221" t="s">
        <v>124</v>
      </c>
      <c r="E131" s="222" t="s">
        <v>141</v>
      </c>
      <c r="F131" s="223" t="s">
        <v>142</v>
      </c>
      <c r="G131" s="224" t="s">
        <v>127</v>
      </c>
      <c r="H131" s="225">
        <v>4.5</v>
      </c>
      <c r="I131" s="226"/>
      <c r="J131" s="227">
        <f>ROUND(I131*H131,2)</f>
        <v>0</v>
      </c>
      <c r="K131" s="223" t="s">
        <v>128</v>
      </c>
      <c r="L131" s="40"/>
      <c r="M131" s="228" t="s">
        <v>1</v>
      </c>
      <c r="N131" s="229" t="s">
        <v>40</v>
      </c>
      <c r="O131" s="83"/>
      <c r="P131" s="230">
        <f>O131*H131</f>
        <v>0</v>
      </c>
      <c r="Q131" s="230">
        <v>0</v>
      </c>
      <c r="R131" s="230">
        <f>Q131*H131</f>
        <v>0</v>
      </c>
      <c r="S131" s="230">
        <v>0.32500000000000001</v>
      </c>
      <c r="T131" s="231">
        <f>S131*H131</f>
        <v>1.4625000000000001</v>
      </c>
      <c r="AR131" s="232" t="s">
        <v>90</v>
      </c>
      <c r="AT131" s="232" t="s">
        <v>124</v>
      </c>
      <c r="AU131" s="232" t="s">
        <v>84</v>
      </c>
      <c r="AY131" s="14" t="s">
        <v>122</v>
      </c>
      <c r="BE131" s="233">
        <f>IF(N131="základní",J131,0)</f>
        <v>0</v>
      </c>
      <c r="BF131" s="233">
        <f>IF(N131="snížená",J131,0)</f>
        <v>0</v>
      </c>
      <c r="BG131" s="233">
        <f>IF(N131="zákl. přenesená",J131,0)</f>
        <v>0</v>
      </c>
      <c r="BH131" s="233">
        <f>IF(N131="sníž. přenesená",J131,0)</f>
        <v>0</v>
      </c>
      <c r="BI131" s="233">
        <f>IF(N131="nulová",J131,0)</f>
        <v>0</v>
      </c>
      <c r="BJ131" s="14" t="s">
        <v>80</v>
      </c>
      <c r="BK131" s="233">
        <f>ROUND(I131*H131,2)</f>
        <v>0</v>
      </c>
      <c r="BL131" s="14" t="s">
        <v>90</v>
      </c>
      <c r="BM131" s="232" t="s">
        <v>143</v>
      </c>
    </row>
    <row r="132" s="1" customFormat="1">
      <c r="B132" s="35"/>
      <c r="C132" s="36"/>
      <c r="D132" s="234" t="s">
        <v>130</v>
      </c>
      <c r="E132" s="36"/>
      <c r="F132" s="235" t="s">
        <v>144</v>
      </c>
      <c r="G132" s="36"/>
      <c r="H132" s="36"/>
      <c r="I132" s="136"/>
      <c r="J132" s="36"/>
      <c r="K132" s="36"/>
      <c r="L132" s="40"/>
      <c r="M132" s="236"/>
      <c r="N132" s="83"/>
      <c r="O132" s="83"/>
      <c r="P132" s="83"/>
      <c r="Q132" s="83"/>
      <c r="R132" s="83"/>
      <c r="S132" s="83"/>
      <c r="T132" s="84"/>
      <c r="AT132" s="14" t="s">
        <v>130</v>
      </c>
      <c r="AU132" s="14" t="s">
        <v>84</v>
      </c>
    </row>
    <row r="133" s="12" customFormat="1">
      <c r="B133" s="237"/>
      <c r="C133" s="238"/>
      <c r="D133" s="234" t="s">
        <v>145</v>
      </c>
      <c r="E133" s="239" t="s">
        <v>1</v>
      </c>
      <c r="F133" s="240" t="s">
        <v>146</v>
      </c>
      <c r="G133" s="238"/>
      <c r="H133" s="241">
        <v>4.5</v>
      </c>
      <c r="I133" s="242"/>
      <c r="J133" s="238"/>
      <c r="K133" s="238"/>
      <c r="L133" s="243"/>
      <c r="M133" s="244"/>
      <c r="N133" s="245"/>
      <c r="O133" s="245"/>
      <c r="P133" s="245"/>
      <c r="Q133" s="245"/>
      <c r="R133" s="245"/>
      <c r="S133" s="245"/>
      <c r="T133" s="246"/>
      <c r="AT133" s="247" t="s">
        <v>145</v>
      </c>
      <c r="AU133" s="247" t="s">
        <v>84</v>
      </c>
      <c r="AV133" s="12" t="s">
        <v>84</v>
      </c>
      <c r="AW133" s="12" t="s">
        <v>31</v>
      </c>
      <c r="AX133" s="12" t="s">
        <v>80</v>
      </c>
      <c r="AY133" s="247" t="s">
        <v>122</v>
      </c>
    </row>
    <row r="134" s="1" customFormat="1" ht="16.5" customHeight="1">
      <c r="B134" s="35"/>
      <c r="C134" s="221" t="s">
        <v>147</v>
      </c>
      <c r="D134" s="221" t="s">
        <v>124</v>
      </c>
      <c r="E134" s="222" t="s">
        <v>148</v>
      </c>
      <c r="F134" s="223" t="s">
        <v>149</v>
      </c>
      <c r="G134" s="224" t="s">
        <v>127</v>
      </c>
      <c r="H134" s="225">
        <v>62</v>
      </c>
      <c r="I134" s="226"/>
      <c r="J134" s="227">
        <f>ROUND(I134*H134,2)</f>
        <v>0</v>
      </c>
      <c r="K134" s="223" t="s">
        <v>128</v>
      </c>
      <c r="L134" s="40"/>
      <c r="M134" s="228" t="s">
        <v>1</v>
      </c>
      <c r="N134" s="229" t="s">
        <v>40</v>
      </c>
      <c r="O134" s="83"/>
      <c r="P134" s="230">
        <f>O134*H134</f>
        <v>0</v>
      </c>
      <c r="Q134" s="230">
        <v>0</v>
      </c>
      <c r="R134" s="230">
        <f>Q134*H134</f>
        <v>0</v>
      </c>
      <c r="S134" s="230">
        <v>0.22</v>
      </c>
      <c r="T134" s="231">
        <f>S134*H134</f>
        <v>13.640000000000001</v>
      </c>
      <c r="AR134" s="232" t="s">
        <v>90</v>
      </c>
      <c r="AT134" s="232" t="s">
        <v>124</v>
      </c>
      <c r="AU134" s="232" t="s">
        <v>84</v>
      </c>
      <c r="AY134" s="14" t="s">
        <v>122</v>
      </c>
      <c r="BE134" s="233">
        <f>IF(N134="základní",J134,0)</f>
        <v>0</v>
      </c>
      <c r="BF134" s="233">
        <f>IF(N134="snížená",J134,0)</f>
        <v>0</v>
      </c>
      <c r="BG134" s="233">
        <f>IF(N134="zákl. přenesená",J134,0)</f>
        <v>0</v>
      </c>
      <c r="BH134" s="233">
        <f>IF(N134="sníž. přenesená",J134,0)</f>
        <v>0</v>
      </c>
      <c r="BI134" s="233">
        <f>IF(N134="nulová",J134,0)</f>
        <v>0</v>
      </c>
      <c r="BJ134" s="14" t="s">
        <v>80</v>
      </c>
      <c r="BK134" s="233">
        <f>ROUND(I134*H134,2)</f>
        <v>0</v>
      </c>
      <c r="BL134" s="14" t="s">
        <v>90</v>
      </c>
      <c r="BM134" s="232" t="s">
        <v>150</v>
      </c>
    </row>
    <row r="135" s="1" customFormat="1">
      <c r="B135" s="35"/>
      <c r="C135" s="36"/>
      <c r="D135" s="234" t="s">
        <v>130</v>
      </c>
      <c r="E135" s="36"/>
      <c r="F135" s="235" t="s">
        <v>144</v>
      </c>
      <c r="G135" s="36"/>
      <c r="H135" s="36"/>
      <c r="I135" s="136"/>
      <c r="J135" s="36"/>
      <c r="K135" s="36"/>
      <c r="L135" s="40"/>
      <c r="M135" s="236"/>
      <c r="N135" s="83"/>
      <c r="O135" s="83"/>
      <c r="P135" s="83"/>
      <c r="Q135" s="83"/>
      <c r="R135" s="83"/>
      <c r="S135" s="83"/>
      <c r="T135" s="84"/>
      <c r="AT135" s="14" t="s">
        <v>130</v>
      </c>
      <c r="AU135" s="14" t="s">
        <v>84</v>
      </c>
    </row>
    <row r="136" s="12" customFormat="1">
      <c r="B136" s="237"/>
      <c r="C136" s="238"/>
      <c r="D136" s="234" t="s">
        <v>145</v>
      </c>
      <c r="E136" s="239" t="s">
        <v>1</v>
      </c>
      <c r="F136" s="240" t="s">
        <v>151</v>
      </c>
      <c r="G136" s="238"/>
      <c r="H136" s="241">
        <v>62</v>
      </c>
      <c r="I136" s="242"/>
      <c r="J136" s="238"/>
      <c r="K136" s="238"/>
      <c r="L136" s="243"/>
      <c r="M136" s="244"/>
      <c r="N136" s="245"/>
      <c r="O136" s="245"/>
      <c r="P136" s="245"/>
      <c r="Q136" s="245"/>
      <c r="R136" s="245"/>
      <c r="S136" s="245"/>
      <c r="T136" s="246"/>
      <c r="AT136" s="247" t="s">
        <v>145</v>
      </c>
      <c r="AU136" s="247" t="s">
        <v>84</v>
      </c>
      <c r="AV136" s="12" t="s">
        <v>84</v>
      </c>
      <c r="AW136" s="12" t="s">
        <v>31</v>
      </c>
      <c r="AX136" s="12" t="s">
        <v>80</v>
      </c>
      <c r="AY136" s="247" t="s">
        <v>122</v>
      </c>
    </row>
    <row r="137" s="1" customFormat="1" ht="16.5" customHeight="1">
      <c r="B137" s="35"/>
      <c r="C137" s="221" t="s">
        <v>152</v>
      </c>
      <c r="D137" s="221" t="s">
        <v>124</v>
      </c>
      <c r="E137" s="222" t="s">
        <v>153</v>
      </c>
      <c r="F137" s="223" t="s">
        <v>154</v>
      </c>
      <c r="G137" s="224" t="s">
        <v>155</v>
      </c>
      <c r="H137" s="225">
        <v>44</v>
      </c>
      <c r="I137" s="226"/>
      <c r="J137" s="227">
        <f>ROUND(I137*H137,2)</f>
        <v>0</v>
      </c>
      <c r="K137" s="223" t="s">
        <v>128</v>
      </c>
      <c r="L137" s="40"/>
      <c r="M137" s="228" t="s">
        <v>1</v>
      </c>
      <c r="N137" s="229" t="s">
        <v>40</v>
      </c>
      <c r="O137" s="83"/>
      <c r="P137" s="230">
        <f>O137*H137</f>
        <v>0</v>
      </c>
      <c r="Q137" s="230">
        <v>0</v>
      </c>
      <c r="R137" s="230">
        <f>Q137*H137</f>
        <v>0</v>
      </c>
      <c r="S137" s="230">
        <v>0.20499999999999999</v>
      </c>
      <c r="T137" s="231">
        <f>S137*H137</f>
        <v>9.0199999999999996</v>
      </c>
      <c r="AR137" s="232" t="s">
        <v>90</v>
      </c>
      <c r="AT137" s="232" t="s">
        <v>124</v>
      </c>
      <c r="AU137" s="232" t="s">
        <v>84</v>
      </c>
      <c r="AY137" s="14" t="s">
        <v>122</v>
      </c>
      <c r="BE137" s="233">
        <f>IF(N137="základní",J137,0)</f>
        <v>0</v>
      </c>
      <c r="BF137" s="233">
        <f>IF(N137="snížená",J137,0)</f>
        <v>0</v>
      </c>
      <c r="BG137" s="233">
        <f>IF(N137="zákl. přenesená",J137,0)</f>
        <v>0</v>
      </c>
      <c r="BH137" s="233">
        <f>IF(N137="sníž. přenesená",J137,0)</f>
        <v>0</v>
      </c>
      <c r="BI137" s="233">
        <f>IF(N137="nulová",J137,0)</f>
        <v>0</v>
      </c>
      <c r="BJ137" s="14" t="s">
        <v>80</v>
      </c>
      <c r="BK137" s="233">
        <f>ROUND(I137*H137,2)</f>
        <v>0</v>
      </c>
      <c r="BL137" s="14" t="s">
        <v>90</v>
      </c>
      <c r="BM137" s="232" t="s">
        <v>156</v>
      </c>
    </row>
    <row r="138" s="1" customFormat="1">
      <c r="B138" s="35"/>
      <c r="C138" s="36"/>
      <c r="D138" s="234" t="s">
        <v>130</v>
      </c>
      <c r="E138" s="36"/>
      <c r="F138" s="235" t="s">
        <v>157</v>
      </c>
      <c r="G138" s="36"/>
      <c r="H138" s="36"/>
      <c r="I138" s="136"/>
      <c r="J138" s="36"/>
      <c r="K138" s="36"/>
      <c r="L138" s="40"/>
      <c r="M138" s="236"/>
      <c r="N138" s="83"/>
      <c r="O138" s="83"/>
      <c r="P138" s="83"/>
      <c r="Q138" s="83"/>
      <c r="R138" s="83"/>
      <c r="S138" s="83"/>
      <c r="T138" s="84"/>
      <c r="AT138" s="14" t="s">
        <v>130</v>
      </c>
      <c r="AU138" s="14" t="s">
        <v>84</v>
      </c>
    </row>
    <row r="139" s="1" customFormat="1" ht="16.5" customHeight="1">
      <c r="B139" s="35"/>
      <c r="C139" s="221" t="s">
        <v>158</v>
      </c>
      <c r="D139" s="221" t="s">
        <v>124</v>
      </c>
      <c r="E139" s="222" t="s">
        <v>159</v>
      </c>
      <c r="F139" s="223" t="s">
        <v>160</v>
      </c>
      <c r="G139" s="224" t="s">
        <v>161</v>
      </c>
      <c r="H139" s="225">
        <v>35</v>
      </c>
      <c r="I139" s="226"/>
      <c r="J139" s="227">
        <f>ROUND(I139*H139,2)</f>
        <v>0</v>
      </c>
      <c r="K139" s="223" t="s">
        <v>128</v>
      </c>
      <c r="L139" s="40"/>
      <c r="M139" s="228" t="s">
        <v>1</v>
      </c>
      <c r="N139" s="229" t="s">
        <v>40</v>
      </c>
      <c r="O139" s="83"/>
      <c r="P139" s="230">
        <f>O139*H139</f>
        <v>0</v>
      </c>
      <c r="Q139" s="230">
        <v>0</v>
      </c>
      <c r="R139" s="230">
        <f>Q139*H139</f>
        <v>0</v>
      </c>
      <c r="S139" s="230">
        <v>0</v>
      </c>
      <c r="T139" s="231">
        <f>S139*H139</f>
        <v>0</v>
      </c>
      <c r="AR139" s="232" t="s">
        <v>90</v>
      </c>
      <c r="AT139" s="232" t="s">
        <v>124</v>
      </c>
      <c r="AU139" s="232" t="s">
        <v>84</v>
      </c>
      <c r="AY139" s="14" t="s">
        <v>122</v>
      </c>
      <c r="BE139" s="233">
        <f>IF(N139="základní",J139,0)</f>
        <v>0</v>
      </c>
      <c r="BF139" s="233">
        <f>IF(N139="snížená",J139,0)</f>
        <v>0</v>
      </c>
      <c r="BG139" s="233">
        <f>IF(N139="zákl. přenesená",J139,0)</f>
        <v>0</v>
      </c>
      <c r="BH139" s="233">
        <f>IF(N139="sníž. přenesená",J139,0)</f>
        <v>0</v>
      </c>
      <c r="BI139" s="233">
        <f>IF(N139="nulová",J139,0)</f>
        <v>0</v>
      </c>
      <c r="BJ139" s="14" t="s">
        <v>80</v>
      </c>
      <c r="BK139" s="233">
        <f>ROUND(I139*H139,2)</f>
        <v>0</v>
      </c>
      <c r="BL139" s="14" t="s">
        <v>90</v>
      </c>
      <c r="BM139" s="232" t="s">
        <v>162</v>
      </c>
    </row>
    <row r="140" s="1" customFormat="1">
      <c r="B140" s="35"/>
      <c r="C140" s="36"/>
      <c r="D140" s="234" t="s">
        <v>130</v>
      </c>
      <c r="E140" s="36"/>
      <c r="F140" s="235" t="s">
        <v>163</v>
      </c>
      <c r="G140" s="36"/>
      <c r="H140" s="36"/>
      <c r="I140" s="136"/>
      <c r="J140" s="36"/>
      <c r="K140" s="36"/>
      <c r="L140" s="40"/>
      <c r="M140" s="236"/>
      <c r="N140" s="83"/>
      <c r="O140" s="83"/>
      <c r="P140" s="83"/>
      <c r="Q140" s="83"/>
      <c r="R140" s="83"/>
      <c r="S140" s="83"/>
      <c r="T140" s="84"/>
      <c r="AT140" s="14" t="s">
        <v>130</v>
      </c>
      <c r="AU140" s="14" t="s">
        <v>84</v>
      </c>
    </row>
    <row r="141" s="12" customFormat="1">
      <c r="B141" s="237"/>
      <c r="C141" s="238"/>
      <c r="D141" s="234" t="s">
        <v>145</v>
      </c>
      <c r="E141" s="239" t="s">
        <v>1</v>
      </c>
      <c r="F141" s="240" t="s">
        <v>164</v>
      </c>
      <c r="G141" s="238"/>
      <c r="H141" s="241">
        <v>35</v>
      </c>
      <c r="I141" s="242"/>
      <c r="J141" s="238"/>
      <c r="K141" s="238"/>
      <c r="L141" s="243"/>
      <c r="M141" s="244"/>
      <c r="N141" s="245"/>
      <c r="O141" s="245"/>
      <c r="P141" s="245"/>
      <c r="Q141" s="245"/>
      <c r="R141" s="245"/>
      <c r="S141" s="245"/>
      <c r="T141" s="246"/>
      <c r="AT141" s="247" t="s">
        <v>145</v>
      </c>
      <c r="AU141" s="247" t="s">
        <v>84</v>
      </c>
      <c r="AV141" s="12" t="s">
        <v>84</v>
      </c>
      <c r="AW141" s="12" t="s">
        <v>31</v>
      </c>
      <c r="AX141" s="12" t="s">
        <v>80</v>
      </c>
      <c r="AY141" s="247" t="s">
        <v>122</v>
      </c>
    </row>
    <row r="142" s="1" customFormat="1" ht="24" customHeight="1">
      <c r="B142" s="35"/>
      <c r="C142" s="221" t="s">
        <v>165</v>
      </c>
      <c r="D142" s="221" t="s">
        <v>124</v>
      </c>
      <c r="E142" s="222" t="s">
        <v>166</v>
      </c>
      <c r="F142" s="223" t="s">
        <v>167</v>
      </c>
      <c r="G142" s="224" t="s">
        <v>161</v>
      </c>
      <c r="H142" s="225">
        <v>221.59999999999999</v>
      </c>
      <c r="I142" s="226"/>
      <c r="J142" s="227">
        <f>ROUND(I142*H142,2)</f>
        <v>0</v>
      </c>
      <c r="K142" s="223" t="s">
        <v>128</v>
      </c>
      <c r="L142" s="40"/>
      <c r="M142" s="228" t="s">
        <v>1</v>
      </c>
      <c r="N142" s="229" t="s">
        <v>40</v>
      </c>
      <c r="O142" s="83"/>
      <c r="P142" s="230">
        <f>O142*H142</f>
        <v>0</v>
      </c>
      <c r="Q142" s="230">
        <v>0</v>
      </c>
      <c r="R142" s="230">
        <f>Q142*H142</f>
        <v>0</v>
      </c>
      <c r="S142" s="230">
        <v>0</v>
      </c>
      <c r="T142" s="231">
        <f>S142*H142</f>
        <v>0</v>
      </c>
      <c r="AR142" s="232" t="s">
        <v>90</v>
      </c>
      <c r="AT142" s="232" t="s">
        <v>124</v>
      </c>
      <c r="AU142" s="232" t="s">
        <v>84</v>
      </c>
      <c r="AY142" s="14" t="s">
        <v>122</v>
      </c>
      <c r="BE142" s="233">
        <f>IF(N142="základní",J142,0)</f>
        <v>0</v>
      </c>
      <c r="BF142" s="233">
        <f>IF(N142="snížená",J142,0)</f>
        <v>0</v>
      </c>
      <c r="BG142" s="233">
        <f>IF(N142="zákl. přenesená",J142,0)</f>
        <v>0</v>
      </c>
      <c r="BH142" s="233">
        <f>IF(N142="sníž. přenesená",J142,0)</f>
        <v>0</v>
      </c>
      <c r="BI142" s="233">
        <f>IF(N142="nulová",J142,0)</f>
        <v>0</v>
      </c>
      <c r="BJ142" s="14" t="s">
        <v>80</v>
      </c>
      <c r="BK142" s="233">
        <f>ROUND(I142*H142,2)</f>
        <v>0</v>
      </c>
      <c r="BL142" s="14" t="s">
        <v>90</v>
      </c>
      <c r="BM142" s="232" t="s">
        <v>168</v>
      </c>
    </row>
    <row r="143" s="1" customFormat="1">
      <c r="B143" s="35"/>
      <c r="C143" s="36"/>
      <c r="D143" s="234" t="s">
        <v>130</v>
      </c>
      <c r="E143" s="36"/>
      <c r="F143" s="235" t="s">
        <v>169</v>
      </c>
      <c r="G143" s="36"/>
      <c r="H143" s="36"/>
      <c r="I143" s="136"/>
      <c r="J143" s="36"/>
      <c r="K143" s="36"/>
      <c r="L143" s="40"/>
      <c r="M143" s="236"/>
      <c r="N143" s="83"/>
      <c r="O143" s="83"/>
      <c r="P143" s="83"/>
      <c r="Q143" s="83"/>
      <c r="R143" s="83"/>
      <c r="S143" s="83"/>
      <c r="T143" s="84"/>
      <c r="AT143" s="14" t="s">
        <v>130</v>
      </c>
      <c r="AU143" s="14" t="s">
        <v>84</v>
      </c>
    </row>
    <row r="144" s="12" customFormat="1">
      <c r="B144" s="237"/>
      <c r="C144" s="238"/>
      <c r="D144" s="234" t="s">
        <v>145</v>
      </c>
      <c r="E144" s="239" t="s">
        <v>1</v>
      </c>
      <c r="F144" s="240" t="s">
        <v>170</v>
      </c>
      <c r="G144" s="238"/>
      <c r="H144" s="241">
        <v>221.59999999999999</v>
      </c>
      <c r="I144" s="242"/>
      <c r="J144" s="238"/>
      <c r="K144" s="238"/>
      <c r="L144" s="243"/>
      <c r="M144" s="244"/>
      <c r="N144" s="245"/>
      <c r="O144" s="245"/>
      <c r="P144" s="245"/>
      <c r="Q144" s="245"/>
      <c r="R144" s="245"/>
      <c r="S144" s="245"/>
      <c r="T144" s="246"/>
      <c r="AT144" s="247" t="s">
        <v>145</v>
      </c>
      <c r="AU144" s="247" t="s">
        <v>84</v>
      </c>
      <c r="AV144" s="12" t="s">
        <v>84</v>
      </c>
      <c r="AW144" s="12" t="s">
        <v>31</v>
      </c>
      <c r="AX144" s="12" t="s">
        <v>80</v>
      </c>
      <c r="AY144" s="247" t="s">
        <v>122</v>
      </c>
    </row>
    <row r="145" s="1" customFormat="1" ht="24" customHeight="1">
      <c r="B145" s="35"/>
      <c r="C145" s="221" t="s">
        <v>171</v>
      </c>
      <c r="D145" s="221" t="s">
        <v>124</v>
      </c>
      <c r="E145" s="222" t="s">
        <v>172</v>
      </c>
      <c r="F145" s="223" t="s">
        <v>173</v>
      </c>
      <c r="G145" s="224" t="s">
        <v>161</v>
      </c>
      <c r="H145" s="225">
        <v>4</v>
      </c>
      <c r="I145" s="226"/>
      <c r="J145" s="227">
        <f>ROUND(I145*H145,2)</f>
        <v>0</v>
      </c>
      <c r="K145" s="223" t="s">
        <v>128</v>
      </c>
      <c r="L145" s="40"/>
      <c r="M145" s="228" t="s">
        <v>1</v>
      </c>
      <c r="N145" s="229" t="s">
        <v>40</v>
      </c>
      <c r="O145" s="83"/>
      <c r="P145" s="230">
        <f>O145*H145</f>
        <v>0</v>
      </c>
      <c r="Q145" s="230">
        <v>0</v>
      </c>
      <c r="R145" s="230">
        <f>Q145*H145</f>
        <v>0</v>
      </c>
      <c r="S145" s="230">
        <v>0</v>
      </c>
      <c r="T145" s="231">
        <f>S145*H145</f>
        <v>0</v>
      </c>
      <c r="AR145" s="232" t="s">
        <v>90</v>
      </c>
      <c r="AT145" s="232" t="s">
        <v>124</v>
      </c>
      <c r="AU145" s="232" t="s">
        <v>84</v>
      </c>
      <c r="AY145" s="14" t="s">
        <v>122</v>
      </c>
      <c r="BE145" s="233">
        <f>IF(N145="základní",J145,0)</f>
        <v>0</v>
      </c>
      <c r="BF145" s="233">
        <f>IF(N145="snížená",J145,0)</f>
        <v>0</v>
      </c>
      <c r="BG145" s="233">
        <f>IF(N145="zákl. přenesená",J145,0)</f>
        <v>0</v>
      </c>
      <c r="BH145" s="233">
        <f>IF(N145="sníž. přenesená",J145,0)</f>
        <v>0</v>
      </c>
      <c r="BI145" s="233">
        <f>IF(N145="nulová",J145,0)</f>
        <v>0</v>
      </c>
      <c r="BJ145" s="14" t="s">
        <v>80</v>
      </c>
      <c r="BK145" s="233">
        <f>ROUND(I145*H145,2)</f>
        <v>0</v>
      </c>
      <c r="BL145" s="14" t="s">
        <v>90</v>
      </c>
      <c r="BM145" s="232" t="s">
        <v>174</v>
      </c>
    </row>
    <row r="146" s="1" customFormat="1">
      <c r="B146" s="35"/>
      <c r="C146" s="36"/>
      <c r="D146" s="234" t="s">
        <v>130</v>
      </c>
      <c r="E146" s="36"/>
      <c r="F146" s="235" t="s">
        <v>175</v>
      </c>
      <c r="G146" s="36"/>
      <c r="H146" s="36"/>
      <c r="I146" s="136"/>
      <c r="J146" s="36"/>
      <c r="K146" s="36"/>
      <c r="L146" s="40"/>
      <c r="M146" s="236"/>
      <c r="N146" s="83"/>
      <c r="O146" s="83"/>
      <c r="P146" s="83"/>
      <c r="Q146" s="83"/>
      <c r="R146" s="83"/>
      <c r="S146" s="83"/>
      <c r="T146" s="84"/>
      <c r="AT146" s="14" t="s">
        <v>130</v>
      </c>
      <c r="AU146" s="14" t="s">
        <v>84</v>
      </c>
    </row>
    <row r="147" s="12" customFormat="1">
      <c r="B147" s="237"/>
      <c r="C147" s="238"/>
      <c r="D147" s="234" t="s">
        <v>145</v>
      </c>
      <c r="E147" s="239" t="s">
        <v>1</v>
      </c>
      <c r="F147" s="240" t="s">
        <v>176</v>
      </c>
      <c r="G147" s="238"/>
      <c r="H147" s="241">
        <v>4</v>
      </c>
      <c r="I147" s="242"/>
      <c r="J147" s="238"/>
      <c r="K147" s="238"/>
      <c r="L147" s="243"/>
      <c r="M147" s="244"/>
      <c r="N147" s="245"/>
      <c r="O147" s="245"/>
      <c r="P147" s="245"/>
      <c r="Q147" s="245"/>
      <c r="R147" s="245"/>
      <c r="S147" s="245"/>
      <c r="T147" s="246"/>
      <c r="AT147" s="247" t="s">
        <v>145</v>
      </c>
      <c r="AU147" s="247" t="s">
        <v>84</v>
      </c>
      <c r="AV147" s="12" t="s">
        <v>84</v>
      </c>
      <c r="AW147" s="12" t="s">
        <v>31</v>
      </c>
      <c r="AX147" s="12" t="s">
        <v>80</v>
      </c>
      <c r="AY147" s="247" t="s">
        <v>122</v>
      </c>
    </row>
    <row r="148" s="1" customFormat="1" ht="24" customHeight="1">
      <c r="B148" s="35"/>
      <c r="C148" s="221" t="s">
        <v>177</v>
      </c>
      <c r="D148" s="221" t="s">
        <v>124</v>
      </c>
      <c r="E148" s="222" t="s">
        <v>178</v>
      </c>
      <c r="F148" s="223" t="s">
        <v>179</v>
      </c>
      <c r="G148" s="224" t="s">
        <v>161</v>
      </c>
      <c r="H148" s="225">
        <v>0.83999999999999997</v>
      </c>
      <c r="I148" s="226"/>
      <c r="J148" s="227">
        <f>ROUND(I148*H148,2)</f>
        <v>0</v>
      </c>
      <c r="K148" s="223" t="s">
        <v>128</v>
      </c>
      <c r="L148" s="40"/>
      <c r="M148" s="228" t="s">
        <v>1</v>
      </c>
      <c r="N148" s="229" t="s">
        <v>40</v>
      </c>
      <c r="O148" s="83"/>
      <c r="P148" s="230">
        <f>O148*H148</f>
        <v>0</v>
      </c>
      <c r="Q148" s="230">
        <v>0</v>
      </c>
      <c r="R148" s="230">
        <f>Q148*H148</f>
        <v>0</v>
      </c>
      <c r="S148" s="230">
        <v>0</v>
      </c>
      <c r="T148" s="231">
        <f>S148*H148</f>
        <v>0</v>
      </c>
      <c r="AR148" s="232" t="s">
        <v>90</v>
      </c>
      <c r="AT148" s="232" t="s">
        <v>124</v>
      </c>
      <c r="AU148" s="232" t="s">
        <v>84</v>
      </c>
      <c r="AY148" s="14" t="s">
        <v>122</v>
      </c>
      <c r="BE148" s="233">
        <f>IF(N148="základní",J148,0)</f>
        <v>0</v>
      </c>
      <c r="BF148" s="233">
        <f>IF(N148="snížená",J148,0)</f>
        <v>0</v>
      </c>
      <c r="BG148" s="233">
        <f>IF(N148="zákl. přenesená",J148,0)</f>
        <v>0</v>
      </c>
      <c r="BH148" s="233">
        <f>IF(N148="sníž. přenesená",J148,0)</f>
        <v>0</v>
      </c>
      <c r="BI148" s="233">
        <f>IF(N148="nulová",J148,0)</f>
        <v>0</v>
      </c>
      <c r="BJ148" s="14" t="s">
        <v>80</v>
      </c>
      <c r="BK148" s="233">
        <f>ROUND(I148*H148,2)</f>
        <v>0</v>
      </c>
      <c r="BL148" s="14" t="s">
        <v>90</v>
      </c>
      <c r="BM148" s="232" t="s">
        <v>180</v>
      </c>
    </row>
    <row r="149" s="1" customFormat="1">
      <c r="B149" s="35"/>
      <c r="C149" s="36"/>
      <c r="D149" s="234" t="s">
        <v>130</v>
      </c>
      <c r="E149" s="36"/>
      <c r="F149" s="235" t="s">
        <v>181</v>
      </c>
      <c r="G149" s="36"/>
      <c r="H149" s="36"/>
      <c r="I149" s="136"/>
      <c r="J149" s="36"/>
      <c r="K149" s="36"/>
      <c r="L149" s="40"/>
      <c r="M149" s="236"/>
      <c r="N149" s="83"/>
      <c r="O149" s="83"/>
      <c r="P149" s="83"/>
      <c r="Q149" s="83"/>
      <c r="R149" s="83"/>
      <c r="S149" s="83"/>
      <c r="T149" s="84"/>
      <c r="AT149" s="14" t="s">
        <v>130</v>
      </c>
      <c r="AU149" s="14" t="s">
        <v>84</v>
      </c>
    </row>
    <row r="150" s="12" customFormat="1">
      <c r="B150" s="237"/>
      <c r="C150" s="238"/>
      <c r="D150" s="234" t="s">
        <v>145</v>
      </c>
      <c r="E150" s="239" t="s">
        <v>1</v>
      </c>
      <c r="F150" s="240" t="s">
        <v>182</v>
      </c>
      <c r="G150" s="238"/>
      <c r="H150" s="241">
        <v>0.83999999999999997</v>
      </c>
      <c r="I150" s="242"/>
      <c r="J150" s="238"/>
      <c r="K150" s="238"/>
      <c r="L150" s="243"/>
      <c r="M150" s="244"/>
      <c r="N150" s="245"/>
      <c r="O150" s="245"/>
      <c r="P150" s="245"/>
      <c r="Q150" s="245"/>
      <c r="R150" s="245"/>
      <c r="S150" s="245"/>
      <c r="T150" s="246"/>
      <c r="AT150" s="247" t="s">
        <v>145</v>
      </c>
      <c r="AU150" s="247" t="s">
        <v>84</v>
      </c>
      <c r="AV150" s="12" t="s">
        <v>84</v>
      </c>
      <c r="AW150" s="12" t="s">
        <v>31</v>
      </c>
      <c r="AX150" s="12" t="s">
        <v>80</v>
      </c>
      <c r="AY150" s="247" t="s">
        <v>122</v>
      </c>
    </row>
    <row r="151" s="1" customFormat="1" ht="24" customHeight="1">
      <c r="B151" s="35"/>
      <c r="C151" s="221" t="s">
        <v>183</v>
      </c>
      <c r="D151" s="221" t="s">
        <v>124</v>
      </c>
      <c r="E151" s="222" t="s">
        <v>184</v>
      </c>
      <c r="F151" s="223" t="s">
        <v>185</v>
      </c>
      <c r="G151" s="224" t="s">
        <v>134</v>
      </c>
      <c r="H151" s="225">
        <v>3</v>
      </c>
      <c r="I151" s="226"/>
      <c r="J151" s="227">
        <f>ROUND(I151*H151,2)</f>
        <v>0</v>
      </c>
      <c r="K151" s="223" t="s">
        <v>128</v>
      </c>
      <c r="L151" s="40"/>
      <c r="M151" s="228" t="s">
        <v>1</v>
      </c>
      <c r="N151" s="229" t="s">
        <v>40</v>
      </c>
      <c r="O151" s="83"/>
      <c r="P151" s="230">
        <f>O151*H151</f>
        <v>0</v>
      </c>
      <c r="Q151" s="230">
        <v>0</v>
      </c>
      <c r="R151" s="230">
        <f>Q151*H151</f>
        <v>0</v>
      </c>
      <c r="S151" s="230">
        <v>0</v>
      </c>
      <c r="T151" s="231">
        <f>S151*H151</f>
        <v>0</v>
      </c>
      <c r="AR151" s="232" t="s">
        <v>90</v>
      </c>
      <c r="AT151" s="232" t="s">
        <v>124</v>
      </c>
      <c r="AU151" s="232" t="s">
        <v>84</v>
      </c>
      <c r="AY151" s="14" t="s">
        <v>122</v>
      </c>
      <c r="BE151" s="233">
        <f>IF(N151="základní",J151,0)</f>
        <v>0</v>
      </c>
      <c r="BF151" s="233">
        <f>IF(N151="snížená",J151,0)</f>
        <v>0</v>
      </c>
      <c r="BG151" s="233">
        <f>IF(N151="zákl. přenesená",J151,0)</f>
        <v>0</v>
      </c>
      <c r="BH151" s="233">
        <f>IF(N151="sníž. přenesená",J151,0)</f>
        <v>0</v>
      </c>
      <c r="BI151" s="233">
        <f>IF(N151="nulová",J151,0)</f>
        <v>0</v>
      </c>
      <c r="BJ151" s="14" t="s">
        <v>80</v>
      </c>
      <c r="BK151" s="233">
        <f>ROUND(I151*H151,2)</f>
        <v>0</v>
      </c>
      <c r="BL151" s="14" t="s">
        <v>90</v>
      </c>
      <c r="BM151" s="232" t="s">
        <v>186</v>
      </c>
    </row>
    <row r="152" s="1" customFormat="1">
      <c r="B152" s="35"/>
      <c r="C152" s="36"/>
      <c r="D152" s="234" t="s">
        <v>130</v>
      </c>
      <c r="E152" s="36"/>
      <c r="F152" s="235" t="s">
        <v>187</v>
      </c>
      <c r="G152" s="36"/>
      <c r="H152" s="36"/>
      <c r="I152" s="136"/>
      <c r="J152" s="36"/>
      <c r="K152" s="36"/>
      <c r="L152" s="40"/>
      <c r="M152" s="236"/>
      <c r="N152" s="83"/>
      <c r="O152" s="83"/>
      <c r="P152" s="83"/>
      <c r="Q152" s="83"/>
      <c r="R152" s="83"/>
      <c r="S152" s="83"/>
      <c r="T152" s="84"/>
      <c r="AT152" s="14" t="s">
        <v>130</v>
      </c>
      <c r="AU152" s="14" t="s">
        <v>84</v>
      </c>
    </row>
    <row r="153" s="1" customFormat="1" ht="24" customHeight="1">
      <c r="B153" s="35"/>
      <c r="C153" s="221" t="s">
        <v>188</v>
      </c>
      <c r="D153" s="221" t="s">
        <v>124</v>
      </c>
      <c r="E153" s="222" t="s">
        <v>189</v>
      </c>
      <c r="F153" s="223" t="s">
        <v>190</v>
      </c>
      <c r="G153" s="224" t="s">
        <v>134</v>
      </c>
      <c r="H153" s="225">
        <v>3</v>
      </c>
      <c r="I153" s="226"/>
      <c r="J153" s="227">
        <f>ROUND(I153*H153,2)</f>
        <v>0</v>
      </c>
      <c r="K153" s="223" t="s">
        <v>128</v>
      </c>
      <c r="L153" s="40"/>
      <c r="M153" s="228" t="s">
        <v>1</v>
      </c>
      <c r="N153" s="229" t="s">
        <v>40</v>
      </c>
      <c r="O153" s="83"/>
      <c r="P153" s="230">
        <f>O153*H153</f>
        <v>0</v>
      </c>
      <c r="Q153" s="230">
        <v>0</v>
      </c>
      <c r="R153" s="230">
        <f>Q153*H153</f>
        <v>0</v>
      </c>
      <c r="S153" s="230">
        <v>0</v>
      </c>
      <c r="T153" s="231">
        <f>S153*H153</f>
        <v>0</v>
      </c>
      <c r="AR153" s="232" t="s">
        <v>90</v>
      </c>
      <c r="AT153" s="232" t="s">
        <v>124</v>
      </c>
      <c r="AU153" s="232" t="s">
        <v>84</v>
      </c>
      <c r="AY153" s="14" t="s">
        <v>122</v>
      </c>
      <c r="BE153" s="233">
        <f>IF(N153="základní",J153,0)</f>
        <v>0</v>
      </c>
      <c r="BF153" s="233">
        <f>IF(N153="snížená",J153,0)</f>
        <v>0</v>
      </c>
      <c r="BG153" s="233">
        <f>IF(N153="zákl. přenesená",J153,0)</f>
        <v>0</v>
      </c>
      <c r="BH153" s="233">
        <f>IF(N153="sníž. přenesená",J153,0)</f>
        <v>0</v>
      </c>
      <c r="BI153" s="233">
        <f>IF(N153="nulová",J153,0)</f>
        <v>0</v>
      </c>
      <c r="BJ153" s="14" t="s">
        <v>80</v>
      </c>
      <c r="BK153" s="233">
        <f>ROUND(I153*H153,2)</f>
        <v>0</v>
      </c>
      <c r="BL153" s="14" t="s">
        <v>90</v>
      </c>
      <c r="BM153" s="232" t="s">
        <v>191</v>
      </c>
    </row>
    <row r="154" s="1" customFormat="1">
      <c r="B154" s="35"/>
      <c r="C154" s="36"/>
      <c r="D154" s="234" t="s">
        <v>130</v>
      </c>
      <c r="E154" s="36"/>
      <c r="F154" s="235" t="s">
        <v>187</v>
      </c>
      <c r="G154" s="36"/>
      <c r="H154" s="36"/>
      <c r="I154" s="136"/>
      <c r="J154" s="36"/>
      <c r="K154" s="36"/>
      <c r="L154" s="40"/>
      <c r="M154" s="236"/>
      <c r="N154" s="83"/>
      <c r="O154" s="83"/>
      <c r="P154" s="83"/>
      <c r="Q154" s="83"/>
      <c r="R154" s="83"/>
      <c r="S154" s="83"/>
      <c r="T154" s="84"/>
      <c r="AT154" s="14" t="s">
        <v>130</v>
      </c>
      <c r="AU154" s="14" t="s">
        <v>84</v>
      </c>
    </row>
    <row r="155" s="1" customFormat="1" ht="16.5" customHeight="1">
      <c r="B155" s="35"/>
      <c r="C155" s="221" t="s">
        <v>192</v>
      </c>
      <c r="D155" s="221" t="s">
        <v>124</v>
      </c>
      <c r="E155" s="222" t="s">
        <v>193</v>
      </c>
      <c r="F155" s="223" t="s">
        <v>194</v>
      </c>
      <c r="G155" s="224" t="s">
        <v>134</v>
      </c>
      <c r="H155" s="225">
        <v>3</v>
      </c>
      <c r="I155" s="226"/>
      <c r="J155" s="227">
        <f>ROUND(I155*H155,2)</f>
        <v>0</v>
      </c>
      <c r="K155" s="223" t="s">
        <v>128</v>
      </c>
      <c r="L155" s="40"/>
      <c r="M155" s="228" t="s">
        <v>1</v>
      </c>
      <c r="N155" s="229" t="s">
        <v>40</v>
      </c>
      <c r="O155" s="83"/>
      <c r="P155" s="230">
        <f>O155*H155</f>
        <v>0</v>
      </c>
      <c r="Q155" s="230">
        <v>0</v>
      </c>
      <c r="R155" s="230">
        <f>Q155*H155</f>
        <v>0</v>
      </c>
      <c r="S155" s="230">
        <v>0</v>
      </c>
      <c r="T155" s="231">
        <f>S155*H155</f>
        <v>0</v>
      </c>
      <c r="AR155" s="232" t="s">
        <v>90</v>
      </c>
      <c r="AT155" s="232" t="s">
        <v>124</v>
      </c>
      <c r="AU155" s="232" t="s">
        <v>84</v>
      </c>
      <c r="AY155" s="14" t="s">
        <v>122</v>
      </c>
      <c r="BE155" s="233">
        <f>IF(N155="základní",J155,0)</f>
        <v>0</v>
      </c>
      <c r="BF155" s="233">
        <f>IF(N155="snížená",J155,0)</f>
        <v>0</v>
      </c>
      <c r="BG155" s="233">
        <f>IF(N155="zákl. přenesená",J155,0)</f>
        <v>0</v>
      </c>
      <c r="BH155" s="233">
        <f>IF(N155="sníž. přenesená",J155,0)</f>
        <v>0</v>
      </c>
      <c r="BI155" s="233">
        <f>IF(N155="nulová",J155,0)</f>
        <v>0</v>
      </c>
      <c r="BJ155" s="14" t="s">
        <v>80</v>
      </c>
      <c r="BK155" s="233">
        <f>ROUND(I155*H155,2)</f>
        <v>0</v>
      </c>
      <c r="BL155" s="14" t="s">
        <v>90</v>
      </c>
      <c r="BM155" s="232" t="s">
        <v>195</v>
      </c>
    </row>
    <row r="156" s="1" customFormat="1">
      <c r="B156" s="35"/>
      <c r="C156" s="36"/>
      <c r="D156" s="234" t="s">
        <v>130</v>
      </c>
      <c r="E156" s="36"/>
      <c r="F156" s="235" t="s">
        <v>187</v>
      </c>
      <c r="G156" s="36"/>
      <c r="H156" s="36"/>
      <c r="I156" s="136"/>
      <c r="J156" s="36"/>
      <c r="K156" s="36"/>
      <c r="L156" s="40"/>
      <c r="M156" s="236"/>
      <c r="N156" s="83"/>
      <c r="O156" s="83"/>
      <c r="P156" s="83"/>
      <c r="Q156" s="83"/>
      <c r="R156" s="83"/>
      <c r="S156" s="83"/>
      <c r="T156" s="84"/>
      <c r="AT156" s="14" t="s">
        <v>130</v>
      </c>
      <c r="AU156" s="14" t="s">
        <v>84</v>
      </c>
    </row>
    <row r="157" s="1" customFormat="1" ht="24" customHeight="1">
      <c r="B157" s="35"/>
      <c r="C157" s="221" t="s">
        <v>196</v>
      </c>
      <c r="D157" s="221" t="s">
        <v>124</v>
      </c>
      <c r="E157" s="222" t="s">
        <v>197</v>
      </c>
      <c r="F157" s="223" t="s">
        <v>198</v>
      </c>
      <c r="G157" s="224" t="s">
        <v>127</v>
      </c>
      <c r="H157" s="225">
        <v>200</v>
      </c>
      <c r="I157" s="226"/>
      <c r="J157" s="227">
        <f>ROUND(I157*H157,2)</f>
        <v>0</v>
      </c>
      <c r="K157" s="223" t="s">
        <v>128</v>
      </c>
      <c r="L157" s="40"/>
      <c r="M157" s="228" t="s">
        <v>1</v>
      </c>
      <c r="N157" s="229" t="s">
        <v>40</v>
      </c>
      <c r="O157" s="83"/>
      <c r="P157" s="230">
        <f>O157*H157</f>
        <v>0</v>
      </c>
      <c r="Q157" s="230">
        <v>0</v>
      </c>
      <c r="R157" s="230">
        <f>Q157*H157</f>
        <v>0</v>
      </c>
      <c r="S157" s="230">
        <v>0</v>
      </c>
      <c r="T157" s="231">
        <f>S157*H157</f>
        <v>0</v>
      </c>
      <c r="AR157" s="232" t="s">
        <v>90</v>
      </c>
      <c r="AT157" s="232" t="s">
        <v>124</v>
      </c>
      <c r="AU157" s="232" t="s">
        <v>84</v>
      </c>
      <c r="AY157" s="14" t="s">
        <v>122</v>
      </c>
      <c r="BE157" s="233">
        <f>IF(N157="základní",J157,0)</f>
        <v>0</v>
      </c>
      <c r="BF157" s="233">
        <f>IF(N157="snížená",J157,0)</f>
        <v>0</v>
      </c>
      <c r="BG157" s="233">
        <f>IF(N157="zákl. přenesená",J157,0)</f>
        <v>0</v>
      </c>
      <c r="BH157" s="233">
        <f>IF(N157="sníž. přenesená",J157,0)</f>
        <v>0</v>
      </c>
      <c r="BI157" s="233">
        <f>IF(N157="nulová",J157,0)</f>
        <v>0</v>
      </c>
      <c r="BJ157" s="14" t="s">
        <v>80</v>
      </c>
      <c r="BK157" s="233">
        <f>ROUND(I157*H157,2)</f>
        <v>0</v>
      </c>
      <c r="BL157" s="14" t="s">
        <v>90</v>
      </c>
      <c r="BM157" s="232" t="s">
        <v>199</v>
      </c>
    </row>
    <row r="158" s="1" customFormat="1">
      <c r="B158" s="35"/>
      <c r="C158" s="36"/>
      <c r="D158" s="234" t="s">
        <v>130</v>
      </c>
      <c r="E158" s="36"/>
      <c r="F158" s="235" t="s">
        <v>200</v>
      </c>
      <c r="G158" s="36"/>
      <c r="H158" s="36"/>
      <c r="I158" s="136"/>
      <c r="J158" s="36"/>
      <c r="K158" s="36"/>
      <c r="L158" s="40"/>
      <c r="M158" s="236"/>
      <c r="N158" s="83"/>
      <c r="O158" s="83"/>
      <c r="P158" s="83"/>
      <c r="Q158" s="83"/>
      <c r="R158" s="83"/>
      <c r="S158" s="83"/>
      <c r="T158" s="84"/>
      <c r="AT158" s="14" t="s">
        <v>130</v>
      </c>
      <c r="AU158" s="14" t="s">
        <v>84</v>
      </c>
    </row>
    <row r="159" s="12" customFormat="1">
      <c r="B159" s="237"/>
      <c r="C159" s="238"/>
      <c r="D159" s="234" t="s">
        <v>145</v>
      </c>
      <c r="E159" s="239" t="s">
        <v>1</v>
      </c>
      <c r="F159" s="240" t="s">
        <v>201</v>
      </c>
      <c r="G159" s="238"/>
      <c r="H159" s="241">
        <v>200</v>
      </c>
      <c r="I159" s="242"/>
      <c r="J159" s="238"/>
      <c r="K159" s="238"/>
      <c r="L159" s="243"/>
      <c r="M159" s="244"/>
      <c r="N159" s="245"/>
      <c r="O159" s="245"/>
      <c r="P159" s="245"/>
      <c r="Q159" s="245"/>
      <c r="R159" s="245"/>
      <c r="S159" s="245"/>
      <c r="T159" s="246"/>
      <c r="AT159" s="247" t="s">
        <v>145</v>
      </c>
      <c r="AU159" s="247" t="s">
        <v>84</v>
      </c>
      <c r="AV159" s="12" t="s">
        <v>84</v>
      </c>
      <c r="AW159" s="12" t="s">
        <v>31</v>
      </c>
      <c r="AX159" s="12" t="s">
        <v>80</v>
      </c>
      <c r="AY159" s="247" t="s">
        <v>122</v>
      </c>
    </row>
    <row r="160" s="1" customFormat="1" ht="24" customHeight="1">
      <c r="B160" s="35"/>
      <c r="C160" s="221" t="s">
        <v>8</v>
      </c>
      <c r="D160" s="221" t="s">
        <v>124</v>
      </c>
      <c r="E160" s="222" t="s">
        <v>202</v>
      </c>
      <c r="F160" s="223" t="s">
        <v>203</v>
      </c>
      <c r="G160" s="224" t="s">
        <v>134</v>
      </c>
      <c r="H160" s="225">
        <v>3</v>
      </c>
      <c r="I160" s="226"/>
      <c r="J160" s="227">
        <f>ROUND(I160*H160,2)</f>
        <v>0</v>
      </c>
      <c r="K160" s="223" t="s">
        <v>128</v>
      </c>
      <c r="L160" s="40"/>
      <c r="M160" s="228" t="s">
        <v>1</v>
      </c>
      <c r="N160" s="229" t="s">
        <v>40</v>
      </c>
      <c r="O160" s="83"/>
      <c r="P160" s="230">
        <f>O160*H160</f>
        <v>0</v>
      </c>
      <c r="Q160" s="230">
        <v>0</v>
      </c>
      <c r="R160" s="230">
        <f>Q160*H160</f>
        <v>0</v>
      </c>
      <c r="S160" s="230">
        <v>0</v>
      </c>
      <c r="T160" s="231">
        <f>S160*H160</f>
        <v>0</v>
      </c>
      <c r="AR160" s="232" t="s">
        <v>90</v>
      </c>
      <c r="AT160" s="232" t="s">
        <v>124</v>
      </c>
      <c r="AU160" s="232" t="s">
        <v>84</v>
      </c>
      <c r="AY160" s="14" t="s">
        <v>122</v>
      </c>
      <c r="BE160" s="233">
        <f>IF(N160="základní",J160,0)</f>
        <v>0</v>
      </c>
      <c r="BF160" s="233">
        <f>IF(N160="snížená",J160,0)</f>
        <v>0</v>
      </c>
      <c r="BG160" s="233">
        <f>IF(N160="zákl. přenesená",J160,0)</f>
        <v>0</v>
      </c>
      <c r="BH160" s="233">
        <f>IF(N160="sníž. přenesená",J160,0)</f>
        <v>0</v>
      </c>
      <c r="BI160" s="233">
        <f>IF(N160="nulová",J160,0)</f>
        <v>0</v>
      </c>
      <c r="BJ160" s="14" t="s">
        <v>80</v>
      </c>
      <c r="BK160" s="233">
        <f>ROUND(I160*H160,2)</f>
        <v>0</v>
      </c>
      <c r="BL160" s="14" t="s">
        <v>90</v>
      </c>
      <c r="BM160" s="232" t="s">
        <v>204</v>
      </c>
    </row>
    <row r="161" s="1" customFormat="1">
      <c r="B161" s="35"/>
      <c r="C161" s="36"/>
      <c r="D161" s="234" t="s">
        <v>130</v>
      </c>
      <c r="E161" s="36"/>
      <c r="F161" s="235" t="s">
        <v>187</v>
      </c>
      <c r="G161" s="36"/>
      <c r="H161" s="36"/>
      <c r="I161" s="136"/>
      <c r="J161" s="36"/>
      <c r="K161" s="36"/>
      <c r="L161" s="40"/>
      <c r="M161" s="236"/>
      <c r="N161" s="83"/>
      <c r="O161" s="83"/>
      <c r="P161" s="83"/>
      <c r="Q161" s="83"/>
      <c r="R161" s="83"/>
      <c r="S161" s="83"/>
      <c r="T161" s="84"/>
      <c r="AT161" s="14" t="s">
        <v>130</v>
      </c>
      <c r="AU161" s="14" t="s">
        <v>84</v>
      </c>
    </row>
    <row r="162" s="1" customFormat="1" ht="24" customHeight="1">
      <c r="B162" s="35"/>
      <c r="C162" s="221" t="s">
        <v>205</v>
      </c>
      <c r="D162" s="221" t="s">
        <v>124</v>
      </c>
      <c r="E162" s="222" t="s">
        <v>206</v>
      </c>
      <c r="F162" s="223" t="s">
        <v>207</v>
      </c>
      <c r="G162" s="224" t="s">
        <v>134</v>
      </c>
      <c r="H162" s="225">
        <v>3</v>
      </c>
      <c r="I162" s="226"/>
      <c r="J162" s="227">
        <f>ROUND(I162*H162,2)</f>
        <v>0</v>
      </c>
      <c r="K162" s="223" t="s">
        <v>128</v>
      </c>
      <c r="L162" s="40"/>
      <c r="M162" s="228" t="s">
        <v>1</v>
      </c>
      <c r="N162" s="229" t="s">
        <v>40</v>
      </c>
      <c r="O162" s="83"/>
      <c r="P162" s="230">
        <f>O162*H162</f>
        <v>0</v>
      </c>
      <c r="Q162" s="230">
        <v>0</v>
      </c>
      <c r="R162" s="230">
        <f>Q162*H162</f>
        <v>0</v>
      </c>
      <c r="S162" s="230">
        <v>0</v>
      </c>
      <c r="T162" s="231">
        <f>S162*H162</f>
        <v>0</v>
      </c>
      <c r="AR162" s="232" t="s">
        <v>90</v>
      </c>
      <c r="AT162" s="232" t="s">
        <v>124</v>
      </c>
      <c r="AU162" s="232" t="s">
        <v>84</v>
      </c>
      <c r="AY162" s="14" t="s">
        <v>122</v>
      </c>
      <c r="BE162" s="233">
        <f>IF(N162="základní",J162,0)</f>
        <v>0</v>
      </c>
      <c r="BF162" s="233">
        <f>IF(N162="snížená",J162,0)</f>
        <v>0</v>
      </c>
      <c r="BG162" s="233">
        <f>IF(N162="zákl. přenesená",J162,0)</f>
        <v>0</v>
      </c>
      <c r="BH162" s="233">
        <f>IF(N162="sníž. přenesená",J162,0)</f>
        <v>0</v>
      </c>
      <c r="BI162" s="233">
        <f>IF(N162="nulová",J162,0)</f>
        <v>0</v>
      </c>
      <c r="BJ162" s="14" t="s">
        <v>80</v>
      </c>
      <c r="BK162" s="233">
        <f>ROUND(I162*H162,2)</f>
        <v>0</v>
      </c>
      <c r="BL162" s="14" t="s">
        <v>90</v>
      </c>
      <c r="BM162" s="232" t="s">
        <v>208</v>
      </c>
    </row>
    <row r="163" s="1" customFormat="1">
      <c r="B163" s="35"/>
      <c r="C163" s="36"/>
      <c r="D163" s="234" t="s">
        <v>130</v>
      </c>
      <c r="E163" s="36"/>
      <c r="F163" s="235" t="s">
        <v>187</v>
      </c>
      <c r="G163" s="36"/>
      <c r="H163" s="36"/>
      <c r="I163" s="136"/>
      <c r="J163" s="36"/>
      <c r="K163" s="36"/>
      <c r="L163" s="40"/>
      <c r="M163" s="236"/>
      <c r="N163" s="83"/>
      <c r="O163" s="83"/>
      <c r="P163" s="83"/>
      <c r="Q163" s="83"/>
      <c r="R163" s="83"/>
      <c r="S163" s="83"/>
      <c r="T163" s="84"/>
      <c r="AT163" s="14" t="s">
        <v>130</v>
      </c>
      <c r="AU163" s="14" t="s">
        <v>84</v>
      </c>
    </row>
    <row r="164" s="1" customFormat="1" ht="24" customHeight="1">
      <c r="B164" s="35"/>
      <c r="C164" s="221" t="s">
        <v>209</v>
      </c>
      <c r="D164" s="221" t="s">
        <v>124</v>
      </c>
      <c r="E164" s="222" t="s">
        <v>210</v>
      </c>
      <c r="F164" s="223" t="s">
        <v>211</v>
      </c>
      <c r="G164" s="224" t="s">
        <v>134</v>
      </c>
      <c r="H164" s="225">
        <v>3</v>
      </c>
      <c r="I164" s="226"/>
      <c r="J164" s="227">
        <f>ROUND(I164*H164,2)</f>
        <v>0</v>
      </c>
      <c r="K164" s="223" t="s">
        <v>128</v>
      </c>
      <c r="L164" s="40"/>
      <c r="M164" s="228" t="s">
        <v>1</v>
      </c>
      <c r="N164" s="229" t="s">
        <v>40</v>
      </c>
      <c r="O164" s="83"/>
      <c r="P164" s="230">
        <f>O164*H164</f>
        <v>0</v>
      </c>
      <c r="Q164" s="230">
        <v>0</v>
      </c>
      <c r="R164" s="230">
        <f>Q164*H164</f>
        <v>0</v>
      </c>
      <c r="S164" s="230">
        <v>0</v>
      </c>
      <c r="T164" s="231">
        <f>S164*H164</f>
        <v>0</v>
      </c>
      <c r="AR164" s="232" t="s">
        <v>90</v>
      </c>
      <c r="AT164" s="232" t="s">
        <v>124</v>
      </c>
      <c r="AU164" s="232" t="s">
        <v>84</v>
      </c>
      <c r="AY164" s="14" t="s">
        <v>122</v>
      </c>
      <c r="BE164" s="233">
        <f>IF(N164="základní",J164,0)</f>
        <v>0</v>
      </c>
      <c r="BF164" s="233">
        <f>IF(N164="snížená",J164,0)</f>
        <v>0</v>
      </c>
      <c r="BG164" s="233">
        <f>IF(N164="zákl. přenesená",J164,0)</f>
        <v>0</v>
      </c>
      <c r="BH164" s="233">
        <f>IF(N164="sníž. přenesená",J164,0)</f>
        <v>0</v>
      </c>
      <c r="BI164" s="233">
        <f>IF(N164="nulová",J164,0)</f>
        <v>0</v>
      </c>
      <c r="BJ164" s="14" t="s">
        <v>80</v>
      </c>
      <c r="BK164" s="233">
        <f>ROUND(I164*H164,2)</f>
        <v>0</v>
      </c>
      <c r="BL164" s="14" t="s">
        <v>90</v>
      </c>
      <c r="BM164" s="232" t="s">
        <v>212</v>
      </c>
    </row>
    <row r="165" s="1" customFormat="1">
      <c r="B165" s="35"/>
      <c r="C165" s="36"/>
      <c r="D165" s="234" t="s">
        <v>130</v>
      </c>
      <c r="E165" s="36"/>
      <c r="F165" s="235" t="s">
        <v>187</v>
      </c>
      <c r="G165" s="36"/>
      <c r="H165" s="36"/>
      <c r="I165" s="136"/>
      <c r="J165" s="36"/>
      <c r="K165" s="36"/>
      <c r="L165" s="40"/>
      <c r="M165" s="236"/>
      <c r="N165" s="83"/>
      <c r="O165" s="83"/>
      <c r="P165" s="83"/>
      <c r="Q165" s="83"/>
      <c r="R165" s="83"/>
      <c r="S165" s="83"/>
      <c r="T165" s="84"/>
      <c r="AT165" s="14" t="s">
        <v>130</v>
      </c>
      <c r="AU165" s="14" t="s">
        <v>84</v>
      </c>
    </row>
    <row r="166" s="1" customFormat="1" ht="36" customHeight="1">
      <c r="B166" s="35"/>
      <c r="C166" s="221" t="s">
        <v>213</v>
      </c>
      <c r="D166" s="221" t="s">
        <v>124</v>
      </c>
      <c r="E166" s="222" t="s">
        <v>214</v>
      </c>
      <c r="F166" s="223" t="s">
        <v>215</v>
      </c>
      <c r="G166" s="224" t="s">
        <v>161</v>
      </c>
      <c r="H166" s="225">
        <v>226.25999999999999</v>
      </c>
      <c r="I166" s="226"/>
      <c r="J166" s="227">
        <f>ROUND(I166*H166,2)</f>
        <v>0</v>
      </c>
      <c r="K166" s="223" t="s">
        <v>1</v>
      </c>
      <c r="L166" s="40"/>
      <c r="M166" s="228" t="s">
        <v>1</v>
      </c>
      <c r="N166" s="229" t="s">
        <v>40</v>
      </c>
      <c r="O166" s="83"/>
      <c r="P166" s="230">
        <f>O166*H166</f>
        <v>0</v>
      </c>
      <c r="Q166" s="230">
        <v>0</v>
      </c>
      <c r="R166" s="230">
        <f>Q166*H166</f>
        <v>0</v>
      </c>
      <c r="S166" s="230">
        <v>0</v>
      </c>
      <c r="T166" s="231">
        <f>S166*H166</f>
        <v>0</v>
      </c>
      <c r="AR166" s="232" t="s">
        <v>90</v>
      </c>
      <c r="AT166" s="232" t="s">
        <v>124</v>
      </c>
      <c r="AU166" s="232" t="s">
        <v>84</v>
      </c>
      <c r="AY166" s="14" t="s">
        <v>122</v>
      </c>
      <c r="BE166" s="233">
        <f>IF(N166="základní",J166,0)</f>
        <v>0</v>
      </c>
      <c r="BF166" s="233">
        <f>IF(N166="snížená",J166,0)</f>
        <v>0</v>
      </c>
      <c r="BG166" s="233">
        <f>IF(N166="zákl. přenesená",J166,0)</f>
        <v>0</v>
      </c>
      <c r="BH166" s="233">
        <f>IF(N166="sníž. přenesená",J166,0)</f>
        <v>0</v>
      </c>
      <c r="BI166" s="233">
        <f>IF(N166="nulová",J166,0)</f>
        <v>0</v>
      </c>
      <c r="BJ166" s="14" t="s">
        <v>80</v>
      </c>
      <c r="BK166" s="233">
        <f>ROUND(I166*H166,2)</f>
        <v>0</v>
      </c>
      <c r="BL166" s="14" t="s">
        <v>90</v>
      </c>
      <c r="BM166" s="232" t="s">
        <v>216</v>
      </c>
    </row>
    <row r="167" s="12" customFormat="1">
      <c r="B167" s="237"/>
      <c r="C167" s="238"/>
      <c r="D167" s="234" t="s">
        <v>145</v>
      </c>
      <c r="E167" s="239" t="s">
        <v>1</v>
      </c>
      <c r="F167" s="240" t="s">
        <v>217</v>
      </c>
      <c r="G167" s="238"/>
      <c r="H167" s="241">
        <v>226.25999999999999</v>
      </c>
      <c r="I167" s="242"/>
      <c r="J167" s="238"/>
      <c r="K167" s="238"/>
      <c r="L167" s="243"/>
      <c r="M167" s="244"/>
      <c r="N167" s="245"/>
      <c r="O167" s="245"/>
      <c r="P167" s="245"/>
      <c r="Q167" s="245"/>
      <c r="R167" s="245"/>
      <c r="S167" s="245"/>
      <c r="T167" s="246"/>
      <c r="AT167" s="247" t="s">
        <v>145</v>
      </c>
      <c r="AU167" s="247" t="s">
        <v>84</v>
      </c>
      <c r="AV167" s="12" t="s">
        <v>84</v>
      </c>
      <c r="AW167" s="12" t="s">
        <v>31</v>
      </c>
      <c r="AX167" s="12" t="s">
        <v>80</v>
      </c>
      <c r="AY167" s="247" t="s">
        <v>122</v>
      </c>
    </row>
    <row r="168" s="1" customFormat="1" ht="24" customHeight="1">
      <c r="B168" s="35"/>
      <c r="C168" s="221" t="s">
        <v>218</v>
      </c>
      <c r="D168" s="221" t="s">
        <v>124</v>
      </c>
      <c r="E168" s="222" t="s">
        <v>219</v>
      </c>
      <c r="F168" s="223" t="s">
        <v>220</v>
      </c>
      <c r="G168" s="224" t="s">
        <v>221</v>
      </c>
      <c r="H168" s="225">
        <v>407.26799999999997</v>
      </c>
      <c r="I168" s="226"/>
      <c r="J168" s="227">
        <f>ROUND(I168*H168,2)</f>
        <v>0</v>
      </c>
      <c r="K168" s="223" t="s">
        <v>128</v>
      </c>
      <c r="L168" s="40"/>
      <c r="M168" s="228" t="s">
        <v>1</v>
      </c>
      <c r="N168" s="229" t="s">
        <v>40</v>
      </c>
      <c r="O168" s="83"/>
      <c r="P168" s="230">
        <f>O168*H168</f>
        <v>0</v>
      </c>
      <c r="Q168" s="230">
        <v>0</v>
      </c>
      <c r="R168" s="230">
        <f>Q168*H168</f>
        <v>0</v>
      </c>
      <c r="S168" s="230">
        <v>0</v>
      </c>
      <c r="T168" s="231">
        <f>S168*H168</f>
        <v>0</v>
      </c>
      <c r="AR168" s="232" t="s">
        <v>90</v>
      </c>
      <c r="AT168" s="232" t="s">
        <v>124</v>
      </c>
      <c r="AU168" s="232" t="s">
        <v>84</v>
      </c>
      <c r="AY168" s="14" t="s">
        <v>122</v>
      </c>
      <c r="BE168" s="233">
        <f>IF(N168="základní",J168,0)</f>
        <v>0</v>
      </c>
      <c r="BF168" s="233">
        <f>IF(N168="snížená",J168,0)</f>
        <v>0</v>
      </c>
      <c r="BG168" s="233">
        <f>IF(N168="zákl. přenesená",J168,0)</f>
        <v>0</v>
      </c>
      <c r="BH168" s="233">
        <f>IF(N168="sníž. přenesená",J168,0)</f>
        <v>0</v>
      </c>
      <c r="BI168" s="233">
        <f>IF(N168="nulová",J168,0)</f>
        <v>0</v>
      </c>
      <c r="BJ168" s="14" t="s">
        <v>80</v>
      </c>
      <c r="BK168" s="233">
        <f>ROUND(I168*H168,2)</f>
        <v>0</v>
      </c>
      <c r="BL168" s="14" t="s">
        <v>90</v>
      </c>
      <c r="BM168" s="232" t="s">
        <v>222</v>
      </c>
    </row>
    <row r="169" s="1" customFormat="1">
      <c r="B169" s="35"/>
      <c r="C169" s="36"/>
      <c r="D169" s="234" t="s">
        <v>130</v>
      </c>
      <c r="E169" s="36"/>
      <c r="F169" s="235" t="s">
        <v>223</v>
      </c>
      <c r="G169" s="36"/>
      <c r="H169" s="36"/>
      <c r="I169" s="136"/>
      <c r="J169" s="36"/>
      <c r="K169" s="36"/>
      <c r="L169" s="40"/>
      <c r="M169" s="236"/>
      <c r="N169" s="83"/>
      <c r="O169" s="83"/>
      <c r="P169" s="83"/>
      <c r="Q169" s="83"/>
      <c r="R169" s="83"/>
      <c r="S169" s="83"/>
      <c r="T169" s="84"/>
      <c r="AT169" s="14" t="s">
        <v>130</v>
      </c>
      <c r="AU169" s="14" t="s">
        <v>84</v>
      </c>
    </row>
    <row r="170" s="12" customFormat="1">
      <c r="B170" s="237"/>
      <c r="C170" s="238"/>
      <c r="D170" s="234" t="s">
        <v>145</v>
      </c>
      <c r="E170" s="239" t="s">
        <v>1</v>
      </c>
      <c r="F170" s="240" t="s">
        <v>224</v>
      </c>
      <c r="G170" s="238"/>
      <c r="H170" s="241">
        <v>407.26799999999997</v>
      </c>
      <c r="I170" s="242"/>
      <c r="J170" s="238"/>
      <c r="K170" s="238"/>
      <c r="L170" s="243"/>
      <c r="M170" s="244"/>
      <c r="N170" s="245"/>
      <c r="O170" s="245"/>
      <c r="P170" s="245"/>
      <c r="Q170" s="245"/>
      <c r="R170" s="245"/>
      <c r="S170" s="245"/>
      <c r="T170" s="246"/>
      <c r="AT170" s="247" t="s">
        <v>145</v>
      </c>
      <c r="AU170" s="247" t="s">
        <v>84</v>
      </c>
      <c r="AV170" s="12" t="s">
        <v>84</v>
      </c>
      <c r="AW170" s="12" t="s">
        <v>31</v>
      </c>
      <c r="AX170" s="12" t="s">
        <v>80</v>
      </c>
      <c r="AY170" s="247" t="s">
        <v>122</v>
      </c>
    </row>
    <row r="171" s="1" customFormat="1" ht="24" customHeight="1">
      <c r="B171" s="35"/>
      <c r="C171" s="221" t="s">
        <v>225</v>
      </c>
      <c r="D171" s="221" t="s">
        <v>124</v>
      </c>
      <c r="E171" s="222" t="s">
        <v>226</v>
      </c>
      <c r="F171" s="223" t="s">
        <v>227</v>
      </c>
      <c r="G171" s="224" t="s">
        <v>161</v>
      </c>
      <c r="H171" s="225">
        <v>0.17999999999999999</v>
      </c>
      <c r="I171" s="226"/>
      <c r="J171" s="227">
        <f>ROUND(I171*H171,2)</f>
        <v>0</v>
      </c>
      <c r="K171" s="223" t="s">
        <v>128</v>
      </c>
      <c r="L171" s="40"/>
      <c r="M171" s="228" t="s">
        <v>1</v>
      </c>
      <c r="N171" s="229" t="s">
        <v>40</v>
      </c>
      <c r="O171" s="83"/>
      <c r="P171" s="230">
        <f>O171*H171</f>
        <v>0</v>
      </c>
      <c r="Q171" s="230">
        <v>0</v>
      </c>
      <c r="R171" s="230">
        <f>Q171*H171</f>
        <v>0</v>
      </c>
      <c r="S171" s="230">
        <v>0</v>
      </c>
      <c r="T171" s="231">
        <f>S171*H171</f>
        <v>0</v>
      </c>
      <c r="AR171" s="232" t="s">
        <v>90</v>
      </c>
      <c r="AT171" s="232" t="s">
        <v>124</v>
      </c>
      <c r="AU171" s="232" t="s">
        <v>84</v>
      </c>
      <c r="AY171" s="14" t="s">
        <v>122</v>
      </c>
      <c r="BE171" s="233">
        <f>IF(N171="základní",J171,0)</f>
        <v>0</v>
      </c>
      <c r="BF171" s="233">
        <f>IF(N171="snížená",J171,0)</f>
        <v>0</v>
      </c>
      <c r="BG171" s="233">
        <f>IF(N171="zákl. přenesená",J171,0)</f>
        <v>0</v>
      </c>
      <c r="BH171" s="233">
        <f>IF(N171="sníž. přenesená",J171,0)</f>
        <v>0</v>
      </c>
      <c r="BI171" s="233">
        <f>IF(N171="nulová",J171,0)</f>
        <v>0</v>
      </c>
      <c r="BJ171" s="14" t="s">
        <v>80</v>
      </c>
      <c r="BK171" s="233">
        <f>ROUND(I171*H171,2)</f>
        <v>0</v>
      </c>
      <c r="BL171" s="14" t="s">
        <v>90</v>
      </c>
      <c r="BM171" s="232" t="s">
        <v>228</v>
      </c>
    </row>
    <row r="172" s="1" customFormat="1">
      <c r="B172" s="35"/>
      <c r="C172" s="36"/>
      <c r="D172" s="234" t="s">
        <v>130</v>
      </c>
      <c r="E172" s="36"/>
      <c r="F172" s="248" t="s">
        <v>229</v>
      </c>
      <c r="G172" s="36"/>
      <c r="H172" s="36"/>
      <c r="I172" s="136"/>
      <c r="J172" s="36"/>
      <c r="K172" s="36"/>
      <c r="L172" s="40"/>
      <c r="M172" s="236"/>
      <c r="N172" s="83"/>
      <c r="O172" s="83"/>
      <c r="P172" s="83"/>
      <c r="Q172" s="83"/>
      <c r="R172" s="83"/>
      <c r="S172" s="83"/>
      <c r="T172" s="84"/>
      <c r="AT172" s="14" t="s">
        <v>130</v>
      </c>
      <c r="AU172" s="14" t="s">
        <v>84</v>
      </c>
    </row>
    <row r="173" s="12" customFormat="1">
      <c r="B173" s="237"/>
      <c r="C173" s="238"/>
      <c r="D173" s="234" t="s">
        <v>145</v>
      </c>
      <c r="E173" s="239" t="s">
        <v>1</v>
      </c>
      <c r="F173" s="240" t="s">
        <v>230</v>
      </c>
      <c r="G173" s="238"/>
      <c r="H173" s="241">
        <v>0.17999999999999999</v>
      </c>
      <c r="I173" s="242"/>
      <c r="J173" s="238"/>
      <c r="K173" s="238"/>
      <c r="L173" s="243"/>
      <c r="M173" s="244"/>
      <c r="N173" s="245"/>
      <c r="O173" s="245"/>
      <c r="P173" s="245"/>
      <c r="Q173" s="245"/>
      <c r="R173" s="245"/>
      <c r="S173" s="245"/>
      <c r="T173" s="246"/>
      <c r="AT173" s="247" t="s">
        <v>145</v>
      </c>
      <c r="AU173" s="247" t="s">
        <v>84</v>
      </c>
      <c r="AV173" s="12" t="s">
        <v>84</v>
      </c>
      <c r="AW173" s="12" t="s">
        <v>31</v>
      </c>
      <c r="AX173" s="12" t="s">
        <v>80</v>
      </c>
      <c r="AY173" s="247" t="s">
        <v>122</v>
      </c>
    </row>
    <row r="174" s="1" customFormat="1" ht="24" customHeight="1">
      <c r="B174" s="35"/>
      <c r="C174" s="221" t="s">
        <v>7</v>
      </c>
      <c r="D174" s="221" t="s">
        <v>124</v>
      </c>
      <c r="E174" s="222" t="s">
        <v>231</v>
      </c>
      <c r="F174" s="223" t="s">
        <v>232</v>
      </c>
      <c r="G174" s="224" t="s">
        <v>161</v>
      </c>
      <c r="H174" s="225">
        <v>3.6000000000000001</v>
      </c>
      <c r="I174" s="226"/>
      <c r="J174" s="227">
        <f>ROUND(I174*H174,2)</f>
        <v>0</v>
      </c>
      <c r="K174" s="223" t="s">
        <v>128</v>
      </c>
      <c r="L174" s="40"/>
      <c r="M174" s="228" t="s">
        <v>1</v>
      </c>
      <c r="N174" s="229" t="s">
        <v>40</v>
      </c>
      <c r="O174" s="83"/>
      <c r="P174" s="230">
        <f>O174*H174</f>
        <v>0</v>
      </c>
      <c r="Q174" s="230">
        <v>0</v>
      </c>
      <c r="R174" s="230">
        <f>Q174*H174</f>
        <v>0</v>
      </c>
      <c r="S174" s="230">
        <v>0</v>
      </c>
      <c r="T174" s="231">
        <f>S174*H174</f>
        <v>0</v>
      </c>
      <c r="AR174" s="232" t="s">
        <v>90</v>
      </c>
      <c r="AT174" s="232" t="s">
        <v>124</v>
      </c>
      <c r="AU174" s="232" t="s">
        <v>84</v>
      </c>
      <c r="AY174" s="14" t="s">
        <v>122</v>
      </c>
      <c r="BE174" s="233">
        <f>IF(N174="základní",J174,0)</f>
        <v>0</v>
      </c>
      <c r="BF174" s="233">
        <f>IF(N174="snížená",J174,0)</f>
        <v>0</v>
      </c>
      <c r="BG174" s="233">
        <f>IF(N174="zákl. přenesená",J174,0)</f>
        <v>0</v>
      </c>
      <c r="BH174" s="233">
        <f>IF(N174="sníž. přenesená",J174,0)</f>
        <v>0</v>
      </c>
      <c r="BI174" s="233">
        <f>IF(N174="nulová",J174,0)</f>
        <v>0</v>
      </c>
      <c r="BJ174" s="14" t="s">
        <v>80</v>
      </c>
      <c r="BK174" s="233">
        <f>ROUND(I174*H174,2)</f>
        <v>0</v>
      </c>
      <c r="BL174" s="14" t="s">
        <v>90</v>
      </c>
      <c r="BM174" s="232" t="s">
        <v>233</v>
      </c>
    </row>
    <row r="175" s="1" customFormat="1">
      <c r="B175" s="35"/>
      <c r="C175" s="36"/>
      <c r="D175" s="234" t="s">
        <v>130</v>
      </c>
      <c r="E175" s="36"/>
      <c r="F175" s="248" t="s">
        <v>229</v>
      </c>
      <c r="G175" s="36"/>
      <c r="H175" s="36"/>
      <c r="I175" s="136"/>
      <c r="J175" s="36"/>
      <c r="K175" s="36"/>
      <c r="L175" s="40"/>
      <c r="M175" s="236"/>
      <c r="N175" s="83"/>
      <c r="O175" s="83"/>
      <c r="P175" s="83"/>
      <c r="Q175" s="83"/>
      <c r="R175" s="83"/>
      <c r="S175" s="83"/>
      <c r="T175" s="84"/>
      <c r="AT175" s="14" t="s">
        <v>130</v>
      </c>
      <c r="AU175" s="14" t="s">
        <v>84</v>
      </c>
    </row>
    <row r="176" s="12" customFormat="1">
      <c r="B176" s="237"/>
      <c r="C176" s="238"/>
      <c r="D176" s="234" t="s">
        <v>145</v>
      </c>
      <c r="E176" s="239" t="s">
        <v>1</v>
      </c>
      <c r="F176" s="240" t="s">
        <v>234</v>
      </c>
      <c r="G176" s="238"/>
      <c r="H176" s="241">
        <v>3.6000000000000001</v>
      </c>
      <c r="I176" s="242"/>
      <c r="J176" s="238"/>
      <c r="K176" s="238"/>
      <c r="L176" s="243"/>
      <c r="M176" s="244"/>
      <c r="N176" s="245"/>
      <c r="O176" s="245"/>
      <c r="P176" s="245"/>
      <c r="Q176" s="245"/>
      <c r="R176" s="245"/>
      <c r="S176" s="245"/>
      <c r="T176" s="246"/>
      <c r="AT176" s="247" t="s">
        <v>145</v>
      </c>
      <c r="AU176" s="247" t="s">
        <v>84</v>
      </c>
      <c r="AV176" s="12" t="s">
        <v>84</v>
      </c>
      <c r="AW176" s="12" t="s">
        <v>31</v>
      </c>
      <c r="AX176" s="12" t="s">
        <v>80</v>
      </c>
      <c r="AY176" s="247" t="s">
        <v>122</v>
      </c>
    </row>
    <row r="177" s="1" customFormat="1" ht="16.5" customHeight="1">
      <c r="B177" s="35"/>
      <c r="C177" s="249" t="s">
        <v>235</v>
      </c>
      <c r="D177" s="249" t="s">
        <v>236</v>
      </c>
      <c r="E177" s="250" t="s">
        <v>237</v>
      </c>
      <c r="F177" s="251" t="s">
        <v>238</v>
      </c>
      <c r="G177" s="252" t="s">
        <v>221</v>
      </c>
      <c r="H177" s="253">
        <v>6.4800000000000004</v>
      </c>
      <c r="I177" s="254"/>
      <c r="J177" s="255">
        <f>ROUND(I177*H177,2)</f>
        <v>0</v>
      </c>
      <c r="K177" s="251" t="s">
        <v>128</v>
      </c>
      <c r="L177" s="256"/>
      <c r="M177" s="257" t="s">
        <v>1</v>
      </c>
      <c r="N177" s="258" t="s">
        <v>40</v>
      </c>
      <c r="O177" s="83"/>
      <c r="P177" s="230">
        <f>O177*H177</f>
        <v>0</v>
      </c>
      <c r="Q177" s="230">
        <v>1</v>
      </c>
      <c r="R177" s="230">
        <f>Q177*H177</f>
        <v>6.4800000000000004</v>
      </c>
      <c r="S177" s="230">
        <v>0</v>
      </c>
      <c r="T177" s="231">
        <f>S177*H177</f>
        <v>0</v>
      </c>
      <c r="AR177" s="232" t="s">
        <v>165</v>
      </c>
      <c r="AT177" s="232" t="s">
        <v>236</v>
      </c>
      <c r="AU177" s="232" t="s">
        <v>84</v>
      </c>
      <c r="AY177" s="14" t="s">
        <v>122</v>
      </c>
      <c r="BE177" s="233">
        <f>IF(N177="základní",J177,0)</f>
        <v>0</v>
      </c>
      <c r="BF177" s="233">
        <f>IF(N177="snížená",J177,0)</f>
        <v>0</v>
      </c>
      <c r="BG177" s="233">
        <f>IF(N177="zákl. přenesená",J177,0)</f>
        <v>0</v>
      </c>
      <c r="BH177" s="233">
        <f>IF(N177="sníž. přenesená",J177,0)</f>
        <v>0</v>
      </c>
      <c r="BI177" s="233">
        <f>IF(N177="nulová",J177,0)</f>
        <v>0</v>
      </c>
      <c r="BJ177" s="14" t="s">
        <v>80</v>
      </c>
      <c r="BK177" s="233">
        <f>ROUND(I177*H177,2)</f>
        <v>0</v>
      </c>
      <c r="BL177" s="14" t="s">
        <v>90</v>
      </c>
      <c r="BM177" s="232" t="s">
        <v>239</v>
      </c>
    </row>
    <row r="178" s="1" customFormat="1">
      <c r="B178" s="35"/>
      <c r="C178" s="36"/>
      <c r="D178" s="234" t="s">
        <v>240</v>
      </c>
      <c r="E178" s="36"/>
      <c r="F178" s="235" t="s">
        <v>241</v>
      </c>
      <c r="G178" s="36"/>
      <c r="H178" s="36"/>
      <c r="I178" s="136"/>
      <c r="J178" s="36"/>
      <c r="K178" s="36"/>
      <c r="L178" s="40"/>
      <c r="M178" s="236"/>
      <c r="N178" s="83"/>
      <c r="O178" s="83"/>
      <c r="P178" s="83"/>
      <c r="Q178" s="83"/>
      <c r="R178" s="83"/>
      <c r="S178" s="83"/>
      <c r="T178" s="84"/>
      <c r="AT178" s="14" t="s">
        <v>240</v>
      </c>
      <c r="AU178" s="14" t="s">
        <v>84</v>
      </c>
    </row>
    <row r="179" s="12" customFormat="1">
      <c r="B179" s="237"/>
      <c r="C179" s="238"/>
      <c r="D179" s="234" t="s">
        <v>145</v>
      </c>
      <c r="E179" s="239" t="s">
        <v>1</v>
      </c>
      <c r="F179" s="240" t="s">
        <v>242</v>
      </c>
      <c r="G179" s="238"/>
      <c r="H179" s="241">
        <v>6.4800000000000004</v>
      </c>
      <c r="I179" s="242"/>
      <c r="J179" s="238"/>
      <c r="K179" s="238"/>
      <c r="L179" s="243"/>
      <c r="M179" s="244"/>
      <c r="N179" s="245"/>
      <c r="O179" s="245"/>
      <c r="P179" s="245"/>
      <c r="Q179" s="245"/>
      <c r="R179" s="245"/>
      <c r="S179" s="245"/>
      <c r="T179" s="246"/>
      <c r="AT179" s="247" t="s">
        <v>145</v>
      </c>
      <c r="AU179" s="247" t="s">
        <v>84</v>
      </c>
      <c r="AV179" s="12" t="s">
        <v>84</v>
      </c>
      <c r="AW179" s="12" t="s">
        <v>31</v>
      </c>
      <c r="AX179" s="12" t="s">
        <v>80</v>
      </c>
      <c r="AY179" s="247" t="s">
        <v>122</v>
      </c>
    </row>
    <row r="180" s="1" customFormat="1" ht="24" customHeight="1">
      <c r="B180" s="35"/>
      <c r="C180" s="221" t="s">
        <v>243</v>
      </c>
      <c r="D180" s="221" t="s">
        <v>124</v>
      </c>
      <c r="E180" s="222" t="s">
        <v>244</v>
      </c>
      <c r="F180" s="223" t="s">
        <v>245</v>
      </c>
      <c r="G180" s="224" t="s">
        <v>161</v>
      </c>
      <c r="H180" s="225">
        <v>0.54000000000000004</v>
      </c>
      <c r="I180" s="226"/>
      <c r="J180" s="227">
        <f>ROUND(I180*H180,2)</f>
        <v>0</v>
      </c>
      <c r="K180" s="223" t="s">
        <v>128</v>
      </c>
      <c r="L180" s="40"/>
      <c r="M180" s="228" t="s">
        <v>1</v>
      </c>
      <c r="N180" s="229" t="s">
        <v>40</v>
      </c>
      <c r="O180" s="83"/>
      <c r="P180" s="230">
        <f>O180*H180</f>
        <v>0</v>
      </c>
      <c r="Q180" s="230">
        <v>0</v>
      </c>
      <c r="R180" s="230">
        <f>Q180*H180</f>
        <v>0</v>
      </c>
      <c r="S180" s="230">
        <v>0</v>
      </c>
      <c r="T180" s="231">
        <f>S180*H180</f>
        <v>0</v>
      </c>
      <c r="AR180" s="232" t="s">
        <v>90</v>
      </c>
      <c r="AT180" s="232" t="s">
        <v>124</v>
      </c>
      <c r="AU180" s="232" t="s">
        <v>84</v>
      </c>
      <c r="AY180" s="14" t="s">
        <v>122</v>
      </c>
      <c r="BE180" s="233">
        <f>IF(N180="základní",J180,0)</f>
        <v>0</v>
      </c>
      <c r="BF180" s="233">
        <f>IF(N180="snížená",J180,0)</f>
        <v>0</v>
      </c>
      <c r="BG180" s="233">
        <f>IF(N180="zákl. přenesená",J180,0)</f>
        <v>0</v>
      </c>
      <c r="BH180" s="233">
        <f>IF(N180="sníž. přenesená",J180,0)</f>
        <v>0</v>
      </c>
      <c r="BI180" s="233">
        <f>IF(N180="nulová",J180,0)</f>
        <v>0</v>
      </c>
      <c r="BJ180" s="14" t="s">
        <v>80</v>
      </c>
      <c r="BK180" s="233">
        <f>ROUND(I180*H180,2)</f>
        <v>0</v>
      </c>
      <c r="BL180" s="14" t="s">
        <v>90</v>
      </c>
      <c r="BM180" s="232" t="s">
        <v>246</v>
      </c>
    </row>
    <row r="181" s="1" customFormat="1">
      <c r="B181" s="35"/>
      <c r="C181" s="36"/>
      <c r="D181" s="234" t="s">
        <v>130</v>
      </c>
      <c r="E181" s="36"/>
      <c r="F181" s="235" t="s">
        <v>247</v>
      </c>
      <c r="G181" s="36"/>
      <c r="H181" s="36"/>
      <c r="I181" s="136"/>
      <c r="J181" s="36"/>
      <c r="K181" s="36"/>
      <c r="L181" s="40"/>
      <c r="M181" s="236"/>
      <c r="N181" s="83"/>
      <c r="O181" s="83"/>
      <c r="P181" s="83"/>
      <c r="Q181" s="83"/>
      <c r="R181" s="83"/>
      <c r="S181" s="83"/>
      <c r="T181" s="84"/>
      <c r="AT181" s="14" t="s">
        <v>130</v>
      </c>
      <c r="AU181" s="14" t="s">
        <v>84</v>
      </c>
    </row>
    <row r="182" s="12" customFormat="1">
      <c r="B182" s="237"/>
      <c r="C182" s="238"/>
      <c r="D182" s="234" t="s">
        <v>145</v>
      </c>
      <c r="E182" s="239" t="s">
        <v>1</v>
      </c>
      <c r="F182" s="240" t="s">
        <v>248</v>
      </c>
      <c r="G182" s="238"/>
      <c r="H182" s="241">
        <v>0.54000000000000004</v>
      </c>
      <c r="I182" s="242"/>
      <c r="J182" s="238"/>
      <c r="K182" s="238"/>
      <c r="L182" s="243"/>
      <c r="M182" s="244"/>
      <c r="N182" s="245"/>
      <c r="O182" s="245"/>
      <c r="P182" s="245"/>
      <c r="Q182" s="245"/>
      <c r="R182" s="245"/>
      <c r="S182" s="245"/>
      <c r="T182" s="246"/>
      <c r="AT182" s="247" t="s">
        <v>145</v>
      </c>
      <c r="AU182" s="247" t="s">
        <v>84</v>
      </c>
      <c r="AV182" s="12" t="s">
        <v>84</v>
      </c>
      <c r="AW182" s="12" t="s">
        <v>31</v>
      </c>
      <c r="AX182" s="12" t="s">
        <v>80</v>
      </c>
      <c r="AY182" s="247" t="s">
        <v>122</v>
      </c>
    </row>
    <row r="183" s="1" customFormat="1" ht="16.5" customHeight="1">
      <c r="B183" s="35"/>
      <c r="C183" s="249" t="s">
        <v>249</v>
      </c>
      <c r="D183" s="249" t="s">
        <v>236</v>
      </c>
      <c r="E183" s="250" t="s">
        <v>250</v>
      </c>
      <c r="F183" s="251" t="s">
        <v>251</v>
      </c>
      <c r="G183" s="252" t="s">
        <v>221</v>
      </c>
      <c r="H183" s="253">
        <v>0.97199999999999998</v>
      </c>
      <c r="I183" s="254"/>
      <c r="J183" s="255">
        <f>ROUND(I183*H183,2)</f>
        <v>0</v>
      </c>
      <c r="K183" s="251" t="s">
        <v>128</v>
      </c>
      <c r="L183" s="256"/>
      <c r="M183" s="257" t="s">
        <v>1</v>
      </c>
      <c r="N183" s="258" t="s">
        <v>40</v>
      </c>
      <c r="O183" s="83"/>
      <c r="P183" s="230">
        <f>O183*H183</f>
        <v>0</v>
      </c>
      <c r="Q183" s="230">
        <v>1</v>
      </c>
      <c r="R183" s="230">
        <f>Q183*H183</f>
        <v>0.97199999999999998</v>
      </c>
      <c r="S183" s="230">
        <v>0</v>
      </c>
      <c r="T183" s="231">
        <f>S183*H183</f>
        <v>0</v>
      </c>
      <c r="AR183" s="232" t="s">
        <v>165</v>
      </c>
      <c r="AT183" s="232" t="s">
        <v>236</v>
      </c>
      <c r="AU183" s="232" t="s">
        <v>84</v>
      </c>
      <c r="AY183" s="14" t="s">
        <v>122</v>
      </c>
      <c r="BE183" s="233">
        <f>IF(N183="základní",J183,0)</f>
        <v>0</v>
      </c>
      <c r="BF183" s="233">
        <f>IF(N183="snížená",J183,0)</f>
        <v>0</v>
      </c>
      <c r="BG183" s="233">
        <f>IF(N183="zákl. přenesená",J183,0)</f>
        <v>0</v>
      </c>
      <c r="BH183" s="233">
        <f>IF(N183="sníž. přenesená",J183,0)</f>
        <v>0</v>
      </c>
      <c r="BI183" s="233">
        <f>IF(N183="nulová",J183,0)</f>
        <v>0</v>
      </c>
      <c r="BJ183" s="14" t="s">
        <v>80</v>
      </c>
      <c r="BK183" s="233">
        <f>ROUND(I183*H183,2)</f>
        <v>0</v>
      </c>
      <c r="BL183" s="14" t="s">
        <v>90</v>
      </c>
      <c r="BM183" s="232" t="s">
        <v>252</v>
      </c>
    </row>
    <row r="184" s="12" customFormat="1">
      <c r="B184" s="237"/>
      <c r="C184" s="238"/>
      <c r="D184" s="234" t="s">
        <v>145</v>
      </c>
      <c r="E184" s="239" t="s">
        <v>1</v>
      </c>
      <c r="F184" s="240" t="s">
        <v>253</v>
      </c>
      <c r="G184" s="238"/>
      <c r="H184" s="241">
        <v>0.97199999999999998</v>
      </c>
      <c r="I184" s="242"/>
      <c r="J184" s="238"/>
      <c r="K184" s="238"/>
      <c r="L184" s="243"/>
      <c r="M184" s="244"/>
      <c r="N184" s="245"/>
      <c r="O184" s="245"/>
      <c r="P184" s="245"/>
      <c r="Q184" s="245"/>
      <c r="R184" s="245"/>
      <c r="S184" s="245"/>
      <c r="T184" s="246"/>
      <c r="AT184" s="247" t="s">
        <v>145</v>
      </c>
      <c r="AU184" s="247" t="s">
        <v>84</v>
      </c>
      <c r="AV184" s="12" t="s">
        <v>84</v>
      </c>
      <c r="AW184" s="12" t="s">
        <v>31</v>
      </c>
      <c r="AX184" s="12" t="s">
        <v>80</v>
      </c>
      <c r="AY184" s="247" t="s">
        <v>122</v>
      </c>
    </row>
    <row r="185" s="1" customFormat="1" ht="24" customHeight="1">
      <c r="B185" s="35"/>
      <c r="C185" s="221" t="s">
        <v>254</v>
      </c>
      <c r="D185" s="221" t="s">
        <v>124</v>
      </c>
      <c r="E185" s="222" t="s">
        <v>255</v>
      </c>
      <c r="F185" s="223" t="s">
        <v>256</v>
      </c>
      <c r="G185" s="224" t="s">
        <v>127</v>
      </c>
      <c r="H185" s="225">
        <v>250</v>
      </c>
      <c r="I185" s="226"/>
      <c r="J185" s="227">
        <f>ROUND(I185*H185,2)</f>
        <v>0</v>
      </c>
      <c r="K185" s="223" t="s">
        <v>128</v>
      </c>
      <c r="L185" s="40"/>
      <c r="M185" s="228" t="s">
        <v>1</v>
      </c>
      <c r="N185" s="229" t="s">
        <v>40</v>
      </c>
      <c r="O185" s="83"/>
      <c r="P185" s="230">
        <f>O185*H185</f>
        <v>0</v>
      </c>
      <c r="Q185" s="230">
        <v>0</v>
      </c>
      <c r="R185" s="230">
        <f>Q185*H185</f>
        <v>0</v>
      </c>
      <c r="S185" s="230">
        <v>0</v>
      </c>
      <c r="T185" s="231">
        <f>S185*H185</f>
        <v>0</v>
      </c>
      <c r="AR185" s="232" t="s">
        <v>90</v>
      </c>
      <c r="AT185" s="232" t="s">
        <v>124</v>
      </c>
      <c r="AU185" s="232" t="s">
        <v>84</v>
      </c>
      <c r="AY185" s="14" t="s">
        <v>122</v>
      </c>
      <c r="BE185" s="233">
        <f>IF(N185="základní",J185,0)</f>
        <v>0</v>
      </c>
      <c r="BF185" s="233">
        <f>IF(N185="snížená",J185,0)</f>
        <v>0</v>
      </c>
      <c r="BG185" s="233">
        <f>IF(N185="zákl. přenesená",J185,0)</f>
        <v>0</v>
      </c>
      <c r="BH185" s="233">
        <f>IF(N185="sníž. přenesená",J185,0)</f>
        <v>0</v>
      </c>
      <c r="BI185" s="233">
        <f>IF(N185="nulová",J185,0)</f>
        <v>0</v>
      </c>
      <c r="BJ185" s="14" t="s">
        <v>80</v>
      </c>
      <c r="BK185" s="233">
        <f>ROUND(I185*H185,2)</f>
        <v>0</v>
      </c>
      <c r="BL185" s="14" t="s">
        <v>90</v>
      </c>
      <c r="BM185" s="232" t="s">
        <v>257</v>
      </c>
    </row>
    <row r="186" s="1" customFormat="1">
      <c r="B186" s="35"/>
      <c r="C186" s="36"/>
      <c r="D186" s="234" t="s">
        <v>130</v>
      </c>
      <c r="E186" s="36"/>
      <c r="F186" s="235" t="s">
        <v>258</v>
      </c>
      <c r="G186" s="36"/>
      <c r="H186" s="36"/>
      <c r="I186" s="136"/>
      <c r="J186" s="36"/>
      <c r="K186" s="36"/>
      <c r="L186" s="40"/>
      <c r="M186" s="236"/>
      <c r="N186" s="83"/>
      <c r="O186" s="83"/>
      <c r="P186" s="83"/>
      <c r="Q186" s="83"/>
      <c r="R186" s="83"/>
      <c r="S186" s="83"/>
      <c r="T186" s="84"/>
      <c r="AT186" s="14" t="s">
        <v>130</v>
      </c>
      <c r="AU186" s="14" t="s">
        <v>84</v>
      </c>
    </row>
    <row r="187" s="1" customFormat="1" ht="24" customHeight="1">
      <c r="B187" s="35"/>
      <c r="C187" s="249" t="s">
        <v>259</v>
      </c>
      <c r="D187" s="249" t="s">
        <v>236</v>
      </c>
      <c r="E187" s="250" t="s">
        <v>260</v>
      </c>
      <c r="F187" s="251" t="s">
        <v>261</v>
      </c>
      <c r="G187" s="252" t="s">
        <v>161</v>
      </c>
      <c r="H187" s="253">
        <v>25</v>
      </c>
      <c r="I187" s="254"/>
      <c r="J187" s="255">
        <f>ROUND(I187*H187,2)</f>
        <v>0</v>
      </c>
      <c r="K187" s="251" t="s">
        <v>1</v>
      </c>
      <c r="L187" s="256"/>
      <c r="M187" s="257" t="s">
        <v>1</v>
      </c>
      <c r="N187" s="258" t="s">
        <v>40</v>
      </c>
      <c r="O187" s="83"/>
      <c r="P187" s="230">
        <f>O187*H187</f>
        <v>0</v>
      </c>
      <c r="Q187" s="230">
        <v>0</v>
      </c>
      <c r="R187" s="230">
        <f>Q187*H187</f>
        <v>0</v>
      </c>
      <c r="S187" s="230">
        <v>0</v>
      </c>
      <c r="T187" s="231">
        <f>S187*H187</f>
        <v>0</v>
      </c>
      <c r="AR187" s="232" t="s">
        <v>165</v>
      </c>
      <c r="AT187" s="232" t="s">
        <v>236</v>
      </c>
      <c r="AU187" s="232" t="s">
        <v>84</v>
      </c>
      <c r="AY187" s="14" t="s">
        <v>122</v>
      </c>
      <c r="BE187" s="233">
        <f>IF(N187="základní",J187,0)</f>
        <v>0</v>
      </c>
      <c r="BF187" s="233">
        <f>IF(N187="snížená",J187,0)</f>
        <v>0</v>
      </c>
      <c r="BG187" s="233">
        <f>IF(N187="zákl. přenesená",J187,0)</f>
        <v>0</v>
      </c>
      <c r="BH187" s="233">
        <f>IF(N187="sníž. přenesená",J187,0)</f>
        <v>0</v>
      </c>
      <c r="BI187" s="233">
        <f>IF(N187="nulová",J187,0)</f>
        <v>0</v>
      </c>
      <c r="BJ187" s="14" t="s">
        <v>80</v>
      </c>
      <c r="BK187" s="233">
        <f>ROUND(I187*H187,2)</f>
        <v>0</v>
      </c>
      <c r="BL187" s="14" t="s">
        <v>90</v>
      </c>
      <c r="BM187" s="232" t="s">
        <v>262</v>
      </c>
    </row>
    <row r="188" s="12" customFormat="1">
      <c r="B188" s="237"/>
      <c r="C188" s="238"/>
      <c r="D188" s="234" t="s">
        <v>145</v>
      </c>
      <c r="E188" s="239" t="s">
        <v>1</v>
      </c>
      <c r="F188" s="240" t="s">
        <v>263</v>
      </c>
      <c r="G188" s="238"/>
      <c r="H188" s="241">
        <v>25</v>
      </c>
      <c r="I188" s="242"/>
      <c r="J188" s="238"/>
      <c r="K188" s="238"/>
      <c r="L188" s="243"/>
      <c r="M188" s="244"/>
      <c r="N188" s="245"/>
      <c r="O188" s="245"/>
      <c r="P188" s="245"/>
      <c r="Q188" s="245"/>
      <c r="R188" s="245"/>
      <c r="S188" s="245"/>
      <c r="T188" s="246"/>
      <c r="AT188" s="247" t="s">
        <v>145</v>
      </c>
      <c r="AU188" s="247" t="s">
        <v>84</v>
      </c>
      <c r="AV188" s="12" t="s">
        <v>84</v>
      </c>
      <c r="AW188" s="12" t="s">
        <v>31</v>
      </c>
      <c r="AX188" s="12" t="s">
        <v>80</v>
      </c>
      <c r="AY188" s="247" t="s">
        <v>122</v>
      </c>
    </row>
    <row r="189" s="1" customFormat="1" ht="16.5" customHeight="1">
      <c r="B189" s="35"/>
      <c r="C189" s="221" t="s">
        <v>264</v>
      </c>
      <c r="D189" s="221" t="s">
        <v>124</v>
      </c>
      <c r="E189" s="222" t="s">
        <v>265</v>
      </c>
      <c r="F189" s="223" t="s">
        <v>266</v>
      </c>
      <c r="G189" s="224" t="s">
        <v>127</v>
      </c>
      <c r="H189" s="225">
        <v>648.89999999999998</v>
      </c>
      <c r="I189" s="226"/>
      <c r="J189" s="227">
        <f>ROUND(I189*H189,2)</f>
        <v>0</v>
      </c>
      <c r="K189" s="223" t="s">
        <v>128</v>
      </c>
      <c r="L189" s="40"/>
      <c r="M189" s="228" t="s">
        <v>1</v>
      </c>
      <c r="N189" s="229" t="s">
        <v>40</v>
      </c>
      <c r="O189" s="83"/>
      <c r="P189" s="230">
        <f>O189*H189</f>
        <v>0</v>
      </c>
      <c r="Q189" s="230">
        <v>0</v>
      </c>
      <c r="R189" s="230">
        <f>Q189*H189</f>
        <v>0</v>
      </c>
      <c r="S189" s="230">
        <v>0</v>
      </c>
      <c r="T189" s="231">
        <f>S189*H189</f>
        <v>0</v>
      </c>
      <c r="AR189" s="232" t="s">
        <v>90</v>
      </c>
      <c r="AT189" s="232" t="s">
        <v>124</v>
      </c>
      <c r="AU189" s="232" t="s">
        <v>84</v>
      </c>
      <c r="AY189" s="14" t="s">
        <v>122</v>
      </c>
      <c r="BE189" s="233">
        <f>IF(N189="základní",J189,0)</f>
        <v>0</v>
      </c>
      <c r="BF189" s="233">
        <f>IF(N189="snížená",J189,0)</f>
        <v>0</v>
      </c>
      <c r="BG189" s="233">
        <f>IF(N189="zákl. přenesená",J189,0)</f>
        <v>0</v>
      </c>
      <c r="BH189" s="233">
        <f>IF(N189="sníž. přenesená",J189,0)</f>
        <v>0</v>
      </c>
      <c r="BI189" s="233">
        <f>IF(N189="nulová",J189,0)</f>
        <v>0</v>
      </c>
      <c r="BJ189" s="14" t="s">
        <v>80</v>
      </c>
      <c r="BK189" s="233">
        <f>ROUND(I189*H189,2)</f>
        <v>0</v>
      </c>
      <c r="BL189" s="14" t="s">
        <v>90</v>
      </c>
      <c r="BM189" s="232" t="s">
        <v>267</v>
      </c>
    </row>
    <row r="190" s="1" customFormat="1">
      <c r="B190" s="35"/>
      <c r="C190" s="36"/>
      <c r="D190" s="234" t="s">
        <v>130</v>
      </c>
      <c r="E190" s="36"/>
      <c r="F190" s="235" t="s">
        <v>268</v>
      </c>
      <c r="G190" s="36"/>
      <c r="H190" s="36"/>
      <c r="I190" s="136"/>
      <c r="J190" s="36"/>
      <c r="K190" s="36"/>
      <c r="L190" s="40"/>
      <c r="M190" s="236"/>
      <c r="N190" s="83"/>
      <c r="O190" s="83"/>
      <c r="P190" s="83"/>
      <c r="Q190" s="83"/>
      <c r="R190" s="83"/>
      <c r="S190" s="83"/>
      <c r="T190" s="84"/>
      <c r="AT190" s="14" t="s">
        <v>130</v>
      </c>
      <c r="AU190" s="14" t="s">
        <v>84</v>
      </c>
    </row>
    <row r="191" s="12" customFormat="1">
      <c r="B191" s="237"/>
      <c r="C191" s="238"/>
      <c r="D191" s="234" t="s">
        <v>145</v>
      </c>
      <c r="E191" s="239" t="s">
        <v>1</v>
      </c>
      <c r="F191" s="240" t="s">
        <v>269</v>
      </c>
      <c r="G191" s="238"/>
      <c r="H191" s="241">
        <v>648.89999999999998</v>
      </c>
      <c r="I191" s="242"/>
      <c r="J191" s="238"/>
      <c r="K191" s="238"/>
      <c r="L191" s="243"/>
      <c r="M191" s="244"/>
      <c r="N191" s="245"/>
      <c r="O191" s="245"/>
      <c r="P191" s="245"/>
      <c r="Q191" s="245"/>
      <c r="R191" s="245"/>
      <c r="S191" s="245"/>
      <c r="T191" s="246"/>
      <c r="AT191" s="247" t="s">
        <v>145</v>
      </c>
      <c r="AU191" s="247" t="s">
        <v>84</v>
      </c>
      <c r="AV191" s="12" t="s">
        <v>84</v>
      </c>
      <c r="AW191" s="12" t="s">
        <v>31</v>
      </c>
      <c r="AX191" s="12" t="s">
        <v>80</v>
      </c>
      <c r="AY191" s="247" t="s">
        <v>122</v>
      </c>
    </row>
    <row r="192" s="11" customFormat="1" ht="22.8" customHeight="1">
      <c r="B192" s="205"/>
      <c r="C192" s="206"/>
      <c r="D192" s="207" t="s">
        <v>74</v>
      </c>
      <c r="E192" s="219" t="s">
        <v>90</v>
      </c>
      <c r="F192" s="219" t="s">
        <v>270</v>
      </c>
      <c r="G192" s="206"/>
      <c r="H192" s="206"/>
      <c r="I192" s="209"/>
      <c r="J192" s="220">
        <f>BK192</f>
        <v>0</v>
      </c>
      <c r="K192" s="206"/>
      <c r="L192" s="211"/>
      <c r="M192" s="212"/>
      <c r="N192" s="213"/>
      <c r="O192" s="213"/>
      <c r="P192" s="214">
        <f>SUM(P193:P195)</f>
        <v>0</v>
      </c>
      <c r="Q192" s="213"/>
      <c r="R192" s="214">
        <f>SUM(R193:R195)</f>
        <v>0</v>
      </c>
      <c r="S192" s="213"/>
      <c r="T192" s="215">
        <f>SUM(T193:T195)</f>
        <v>0</v>
      </c>
      <c r="AR192" s="216" t="s">
        <v>80</v>
      </c>
      <c r="AT192" s="217" t="s">
        <v>74</v>
      </c>
      <c r="AU192" s="217" t="s">
        <v>80</v>
      </c>
      <c r="AY192" s="216" t="s">
        <v>122</v>
      </c>
      <c r="BK192" s="218">
        <f>SUM(BK193:BK195)</f>
        <v>0</v>
      </c>
    </row>
    <row r="193" s="1" customFormat="1" ht="16.5" customHeight="1">
      <c r="B193" s="35"/>
      <c r="C193" s="221" t="s">
        <v>271</v>
      </c>
      <c r="D193" s="221" t="s">
        <v>124</v>
      </c>
      <c r="E193" s="222" t="s">
        <v>272</v>
      </c>
      <c r="F193" s="223" t="s">
        <v>273</v>
      </c>
      <c r="G193" s="224" t="s">
        <v>161</v>
      </c>
      <c r="H193" s="225">
        <v>0.12</v>
      </c>
      <c r="I193" s="226"/>
      <c r="J193" s="227">
        <f>ROUND(I193*H193,2)</f>
        <v>0</v>
      </c>
      <c r="K193" s="223" t="s">
        <v>128</v>
      </c>
      <c r="L193" s="40"/>
      <c r="M193" s="228" t="s">
        <v>1</v>
      </c>
      <c r="N193" s="229" t="s">
        <v>40</v>
      </c>
      <c r="O193" s="83"/>
      <c r="P193" s="230">
        <f>O193*H193</f>
        <v>0</v>
      </c>
      <c r="Q193" s="230">
        <v>0</v>
      </c>
      <c r="R193" s="230">
        <f>Q193*H193</f>
        <v>0</v>
      </c>
      <c r="S193" s="230">
        <v>0</v>
      </c>
      <c r="T193" s="231">
        <f>S193*H193</f>
        <v>0</v>
      </c>
      <c r="AR193" s="232" t="s">
        <v>90</v>
      </c>
      <c r="AT193" s="232" t="s">
        <v>124</v>
      </c>
      <c r="AU193" s="232" t="s">
        <v>84</v>
      </c>
      <c r="AY193" s="14" t="s">
        <v>122</v>
      </c>
      <c r="BE193" s="233">
        <f>IF(N193="základní",J193,0)</f>
        <v>0</v>
      </c>
      <c r="BF193" s="233">
        <f>IF(N193="snížená",J193,0)</f>
        <v>0</v>
      </c>
      <c r="BG193" s="233">
        <f>IF(N193="zákl. přenesená",J193,0)</f>
        <v>0</v>
      </c>
      <c r="BH193" s="233">
        <f>IF(N193="sníž. přenesená",J193,0)</f>
        <v>0</v>
      </c>
      <c r="BI193" s="233">
        <f>IF(N193="nulová",J193,0)</f>
        <v>0</v>
      </c>
      <c r="BJ193" s="14" t="s">
        <v>80</v>
      </c>
      <c r="BK193" s="233">
        <f>ROUND(I193*H193,2)</f>
        <v>0</v>
      </c>
      <c r="BL193" s="14" t="s">
        <v>90</v>
      </c>
      <c r="BM193" s="232" t="s">
        <v>274</v>
      </c>
    </row>
    <row r="194" s="1" customFormat="1">
      <c r="B194" s="35"/>
      <c r="C194" s="36"/>
      <c r="D194" s="234" t="s">
        <v>130</v>
      </c>
      <c r="E194" s="36"/>
      <c r="F194" s="235" t="s">
        <v>275</v>
      </c>
      <c r="G194" s="36"/>
      <c r="H194" s="36"/>
      <c r="I194" s="136"/>
      <c r="J194" s="36"/>
      <c r="K194" s="36"/>
      <c r="L194" s="40"/>
      <c r="M194" s="236"/>
      <c r="N194" s="83"/>
      <c r="O194" s="83"/>
      <c r="P194" s="83"/>
      <c r="Q194" s="83"/>
      <c r="R194" s="83"/>
      <c r="S194" s="83"/>
      <c r="T194" s="84"/>
      <c r="AT194" s="14" t="s">
        <v>130</v>
      </c>
      <c r="AU194" s="14" t="s">
        <v>84</v>
      </c>
    </row>
    <row r="195" s="12" customFormat="1">
      <c r="B195" s="237"/>
      <c r="C195" s="238"/>
      <c r="D195" s="234" t="s">
        <v>145</v>
      </c>
      <c r="E195" s="239" t="s">
        <v>1</v>
      </c>
      <c r="F195" s="240" t="s">
        <v>276</v>
      </c>
      <c r="G195" s="238"/>
      <c r="H195" s="241">
        <v>0.12</v>
      </c>
      <c r="I195" s="242"/>
      <c r="J195" s="238"/>
      <c r="K195" s="238"/>
      <c r="L195" s="243"/>
      <c r="M195" s="244"/>
      <c r="N195" s="245"/>
      <c r="O195" s="245"/>
      <c r="P195" s="245"/>
      <c r="Q195" s="245"/>
      <c r="R195" s="245"/>
      <c r="S195" s="245"/>
      <c r="T195" s="246"/>
      <c r="AT195" s="247" t="s">
        <v>145</v>
      </c>
      <c r="AU195" s="247" t="s">
        <v>84</v>
      </c>
      <c r="AV195" s="12" t="s">
        <v>84</v>
      </c>
      <c r="AW195" s="12" t="s">
        <v>31</v>
      </c>
      <c r="AX195" s="12" t="s">
        <v>80</v>
      </c>
      <c r="AY195" s="247" t="s">
        <v>122</v>
      </c>
    </row>
    <row r="196" s="11" customFormat="1" ht="22.8" customHeight="1">
      <c r="B196" s="205"/>
      <c r="C196" s="206"/>
      <c r="D196" s="207" t="s">
        <v>74</v>
      </c>
      <c r="E196" s="219" t="s">
        <v>147</v>
      </c>
      <c r="F196" s="219" t="s">
        <v>277</v>
      </c>
      <c r="G196" s="206"/>
      <c r="H196" s="206"/>
      <c r="I196" s="209"/>
      <c r="J196" s="220">
        <f>BK196</f>
        <v>0</v>
      </c>
      <c r="K196" s="206"/>
      <c r="L196" s="211"/>
      <c r="M196" s="212"/>
      <c r="N196" s="213"/>
      <c r="O196" s="213"/>
      <c r="P196" s="214">
        <f>SUM(P197:P219)</f>
        <v>0</v>
      </c>
      <c r="Q196" s="213"/>
      <c r="R196" s="214">
        <f>SUM(R197:R219)</f>
        <v>107.27612000000001</v>
      </c>
      <c r="S196" s="213"/>
      <c r="T196" s="215">
        <f>SUM(T197:T219)</f>
        <v>0</v>
      </c>
      <c r="AR196" s="216" t="s">
        <v>80</v>
      </c>
      <c r="AT196" s="217" t="s">
        <v>74</v>
      </c>
      <c r="AU196" s="217" t="s">
        <v>80</v>
      </c>
      <c r="AY196" s="216" t="s">
        <v>122</v>
      </c>
      <c r="BK196" s="218">
        <f>SUM(BK197:BK219)</f>
        <v>0</v>
      </c>
    </row>
    <row r="197" s="1" customFormat="1" ht="16.5" customHeight="1">
      <c r="B197" s="35"/>
      <c r="C197" s="221" t="s">
        <v>278</v>
      </c>
      <c r="D197" s="221" t="s">
        <v>124</v>
      </c>
      <c r="E197" s="222" t="s">
        <v>279</v>
      </c>
      <c r="F197" s="223" t="s">
        <v>280</v>
      </c>
      <c r="G197" s="224" t="s">
        <v>127</v>
      </c>
      <c r="H197" s="225">
        <v>264.5</v>
      </c>
      <c r="I197" s="226"/>
      <c r="J197" s="227">
        <f>ROUND(I197*H197,2)</f>
        <v>0</v>
      </c>
      <c r="K197" s="223" t="s">
        <v>128</v>
      </c>
      <c r="L197" s="40"/>
      <c r="M197" s="228" t="s">
        <v>1</v>
      </c>
      <c r="N197" s="229" t="s">
        <v>40</v>
      </c>
      <c r="O197" s="83"/>
      <c r="P197" s="230">
        <f>O197*H197</f>
        <v>0</v>
      </c>
      <c r="Q197" s="230">
        <v>0</v>
      </c>
      <c r="R197" s="230">
        <f>Q197*H197</f>
        <v>0</v>
      </c>
      <c r="S197" s="230">
        <v>0</v>
      </c>
      <c r="T197" s="231">
        <f>S197*H197</f>
        <v>0</v>
      </c>
      <c r="AR197" s="232" t="s">
        <v>90</v>
      </c>
      <c r="AT197" s="232" t="s">
        <v>124</v>
      </c>
      <c r="AU197" s="232" t="s">
        <v>84</v>
      </c>
      <c r="AY197" s="14" t="s">
        <v>122</v>
      </c>
      <c r="BE197" s="233">
        <f>IF(N197="základní",J197,0)</f>
        <v>0</v>
      </c>
      <c r="BF197" s="233">
        <f>IF(N197="snížená",J197,0)</f>
        <v>0</v>
      </c>
      <c r="BG197" s="233">
        <f>IF(N197="zákl. přenesená",J197,0)</f>
        <v>0</v>
      </c>
      <c r="BH197" s="233">
        <f>IF(N197="sníž. přenesená",J197,0)</f>
        <v>0</v>
      </c>
      <c r="BI197" s="233">
        <f>IF(N197="nulová",J197,0)</f>
        <v>0</v>
      </c>
      <c r="BJ197" s="14" t="s">
        <v>80</v>
      </c>
      <c r="BK197" s="233">
        <f>ROUND(I197*H197,2)</f>
        <v>0</v>
      </c>
      <c r="BL197" s="14" t="s">
        <v>90</v>
      </c>
      <c r="BM197" s="232" t="s">
        <v>281</v>
      </c>
    </row>
    <row r="198" s="12" customFormat="1">
      <c r="B198" s="237"/>
      <c r="C198" s="238"/>
      <c r="D198" s="234" t="s">
        <v>145</v>
      </c>
      <c r="E198" s="239" t="s">
        <v>1</v>
      </c>
      <c r="F198" s="240" t="s">
        <v>282</v>
      </c>
      <c r="G198" s="238"/>
      <c r="H198" s="241">
        <v>264.5</v>
      </c>
      <c r="I198" s="242"/>
      <c r="J198" s="238"/>
      <c r="K198" s="238"/>
      <c r="L198" s="243"/>
      <c r="M198" s="244"/>
      <c r="N198" s="245"/>
      <c r="O198" s="245"/>
      <c r="P198" s="245"/>
      <c r="Q198" s="245"/>
      <c r="R198" s="245"/>
      <c r="S198" s="245"/>
      <c r="T198" s="246"/>
      <c r="AT198" s="247" t="s">
        <v>145</v>
      </c>
      <c r="AU198" s="247" t="s">
        <v>84</v>
      </c>
      <c r="AV198" s="12" t="s">
        <v>84</v>
      </c>
      <c r="AW198" s="12" t="s">
        <v>31</v>
      </c>
      <c r="AX198" s="12" t="s">
        <v>80</v>
      </c>
      <c r="AY198" s="247" t="s">
        <v>122</v>
      </c>
    </row>
    <row r="199" s="1" customFormat="1" ht="16.5" customHeight="1">
      <c r="B199" s="35"/>
      <c r="C199" s="221" t="s">
        <v>283</v>
      </c>
      <c r="D199" s="221" t="s">
        <v>124</v>
      </c>
      <c r="E199" s="222" t="s">
        <v>284</v>
      </c>
      <c r="F199" s="223" t="s">
        <v>285</v>
      </c>
      <c r="G199" s="224" t="s">
        <v>127</v>
      </c>
      <c r="H199" s="225">
        <v>589</v>
      </c>
      <c r="I199" s="226"/>
      <c r="J199" s="227">
        <f>ROUND(I199*H199,2)</f>
        <v>0</v>
      </c>
      <c r="K199" s="223" t="s">
        <v>128</v>
      </c>
      <c r="L199" s="40"/>
      <c r="M199" s="228" t="s">
        <v>1</v>
      </c>
      <c r="N199" s="229" t="s">
        <v>40</v>
      </c>
      <c r="O199" s="83"/>
      <c r="P199" s="230">
        <f>O199*H199</f>
        <v>0</v>
      </c>
      <c r="Q199" s="230">
        <v>0</v>
      </c>
      <c r="R199" s="230">
        <f>Q199*H199</f>
        <v>0</v>
      </c>
      <c r="S199" s="230">
        <v>0</v>
      </c>
      <c r="T199" s="231">
        <f>S199*H199</f>
        <v>0</v>
      </c>
      <c r="AR199" s="232" t="s">
        <v>90</v>
      </c>
      <c r="AT199" s="232" t="s">
        <v>124</v>
      </c>
      <c r="AU199" s="232" t="s">
        <v>84</v>
      </c>
      <c r="AY199" s="14" t="s">
        <v>122</v>
      </c>
      <c r="BE199" s="233">
        <f>IF(N199="základní",J199,0)</f>
        <v>0</v>
      </c>
      <c r="BF199" s="233">
        <f>IF(N199="snížená",J199,0)</f>
        <v>0</v>
      </c>
      <c r="BG199" s="233">
        <f>IF(N199="zákl. přenesená",J199,0)</f>
        <v>0</v>
      </c>
      <c r="BH199" s="233">
        <f>IF(N199="sníž. přenesená",J199,0)</f>
        <v>0</v>
      </c>
      <c r="BI199" s="233">
        <f>IF(N199="nulová",J199,0)</f>
        <v>0</v>
      </c>
      <c r="BJ199" s="14" t="s">
        <v>80</v>
      </c>
      <c r="BK199" s="233">
        <f>ROUND(I199*H199,2)</f>
        <v>0</v>
      </c>
      <c r="BL199" s="14" t="s">
        <v>90</v>
      </c>
      <c r="BM199" s="232" t="s">
        <v>286</v>
      </c>
    </row>
    <row r="200" s="12" customFormat="1">
      <c r="B200" s="237"/>
      <c r="C200" s="238"/>
      <c r="D200" s="234" t="s">
        <v>145</v>
      </c>
      <c r="E200" s="239" t="s">
        <v>1</v>
      </c>
      <c r="F200" s="240" t="s">
        <v>287</v>
      </c>
      <c r="G200" s="238"/>
      <c r="H200" s="241">
        <v>589</v>
      </c>
      <c r="I200" s="242"/>
      <c r="J200" s="238"/>
      <c r="K200" s="238"/>
      <c r="L200" s="243"/>
      <c r="M200" s="244"/>
      <c r="N200" s="245"/>
      <c r="O200" s="245"/>
      <c r="P200" s="245"/>
      <c r="Q200" s="245"/>
      <c r="R200" s="245"/>
      <c r="S200" s="245"/>
      <c r="T200" s="246"/>
      <c r="AT200" s="247" t="s">
        <v>145</v>
      </c>
      <c r="AU200" s="247" t="s">
        <v>84</v>
      </c>
      <c r="AV200" s="12" t="s">
        <v>84</v>
      </c>
      <c r="AW200" s="12" t="s">
        <v>31</v>
      </c>
      <c r="AX200" s="12" t="s">
        <v>80</v>
      </c>
      <c r="AY200" s="247" t="s">
        <v>122</v>
      </c>
    </row>
    <row r="201" s="1" customFormat="1" ht="24" customHeight="1">
      <c r="B201" s="35"/>
      <c r="C201" s="221" t="s">
        <v>288</v>
      </c>
      <c r="D201" s="221" t="s">
        <v>124</v>
      </c>
      <c r="E201" s="222" t="s">
        <v>289</v>
      </c>
      <c r="F201" s="223" t="s">
        <v>290</v>
      </c>
      <c r="G201" s="224" t="s">
        <v>127</v>
      </c>
      <c r="H201" s="225">
        <v>48</v>
      </c>
      <c r="I201" s="226"/>
      <c r="J201" s="227">
        <f>ROUND(I201*H201,2)</f>
        <v>0</v>
      </c>
      <c r="K201" s="223" t="s">
        <v>128</v>
      </c>
      <c r="L201" s="40"/>
      <c r="M201" s="228" t="s">
        <v>1</v>
      </c>
      <c r="N201" s="229" t="s">
        <v>40</v>
      </c>
      <c r="O201" s="83"/>
      <c r="P201" s="230">
        <f>O201*H201</f>
        <v>0</v>
      </c>
      <c r="Q201" s="230">
        <v>0.13188</v>
      </c>
      <c r="R201" s="230">
        <f>Q201*H201</f>
        <v>6.3302399999999999</v>
      </c>
      <c r="S201" s="230">
        <v>0</v>
      </c>
      <c r="T201" s="231">
        <f>S201*H201</f>
        <v>0</v>
      </c>
      <c r="AR201" s="232" t="s">
        <v>90</v>
      </c>
      <c r="AT201" s="232" t="s">
        <v>124</v>
      </c>
      <c r="AU201" s="232" t="s">
        <v>84</v>
      </c>
      <c r="AY201" s="14" t="s">
        <v>122</v>
      </c>
      <c r="BE201" s="233">
        <f>IF(N201="základní",J201,0)</f>
        <v>0</v>
      </c>
      <c r="BF201" s="233">
        <f>IF(N201="snížená",J201,0)</f>
        <v>0</v>
      </c>
      <c r="BG201" s="233">
        <f>IF(N201="zákl. přenesená",J201,0)</f>
        <v>0</v>
      </c>
      <c r="BH201" s="233">
        <f>IF(N201="sníž. přenesená",J201,0)</f>
        <v>0</v>
      </c>
      <c r="BI201" s="233">
        <f>IF(N201="nulová",J201,0)</f>
        <v>0</v>
      </c>
      <c r="BJ201" s="14" t="s">
        <v>80</v>
      </c>
      <c r="BK201" s="233">
        <f>ROUND(I201*H201,2)</f>
        <v>0</v>
      </c>
      <c r="BL201" s="14" t="s">
        <v>90</v>
      </c>
      <c r="BM201" s="232" t="s">
        <v>291</v>
      </c>
    </row>
    <row r="202" s="1" customFormat="1">
      <c r="B202" s="35"/>
      <c r="C202" s="36"/>
      <c r="D202" s="234" t="s">
        <v>130</v>
      </c>
      <c r="E202" s="36"/>
      <c r="F202" s="235" t="s">
        <v>292</v>
      </c>
      <c r="G202" s="36"/>
      <c r="H202" s="36"/>
      <c r="I202" s="136"/>
      <c r="J202" s="36"/>
      <c r="K202" s="36"/>
      <c r="L202" s="40"/>
      <c r="M202" s="236"/>
      <c r="N202" s="83"/>
      <c r="O202" s="83"/>
      <c r="P202" s="83"/>
      <c r="Q202" s="83"/>
      <c r="R202" s="83"/>
      <c r="S202" s="83"/>
      <c r="T202" s="84"/>
      <c r="AT202" s="14" t="s">
        <v>130</v>
      </c>
      <c r="AU202" s="14" t="s">
        <v>84</v>
      </c>
    </row>
    <row r="203" s="1" customFormat="1" ht="24" customHeight="1">
      <c r="B203" s="35"/>
      <c r="C203" s="221" t="s">
        <v>293</v>
      </c>
      <c r="D203" s="221" t="s">
        <v>124</v>
      </c>
      <c r="E203" s="222" t="s">
        <v>294</v>
      </c>
      <c r="F203" s="223" t="s">
        <v>295</v>
      </c>
      <c r="G203" s="224" t="s">
        <v>127</v>
      </c>
      <c r="H203" s="225">
        <v>48</v>
      </c>
      <c r="I203" s="226"/>
      <c r="J203" s="227">
        <f>ROUND(I203*H203,2)</f>
        <v>0</v>
      </c>
      <c r="K203" s="223" t="s">
        <v>128</v>
      </c>
      <c r="L203" s="40"/>
      <c r="M203" s="228" t="s">
        <v>1</v>
      </c>
      <c r="N203" s="229" t="s">
        <v>40</v>
      </c>
      <c r="O203" s="83"/>
      <c r="P203" s="230">
        <f>O203*H203</f>
        <v>0</v>
      </c>
      <c r="Q203" s="230">
        <v>0</v>
      </c>
      <c r="R203" s="230">
        <f>Q203*H203</f>
        <v>0</v>
      </c>
      <c r="S203" s="230">
        <v>0</v>
      </c>
      <c r="T203" s="231">
        <f>S203*H203</f>
        <v>0</v>
      </c>
      <c r="AR203" s="232" t="s">
        <v>90</v>
      </c>
      <c r="AT203" s="232" t="s">
        <v>124</v>
      </c>
      <c r="AU203" s="232" t="s">
        <v>84</v>
      </c>
      <c r="AY203" s="14" t="s">
        <v>122</v>
      </c>
      <c r="BE203" s="233">
        <f>IF(N203="základní",J203,0)</f>
        <v>0</v>
      </c>
      <c r="BF203" s="233">
        <f>IF(N203="snížená",J203,0)</f>
        <v>0</v>
      </c>
      <c r="BG203" s="233">
        <f>IF(N203="zákl. přenesená",J203,0)</f>
        <v>0</v>
      </c>
      <c r="BH203" s="233">
        <f>IF(N203="sníž. přenesená",J203,0)</f>
        <v>0</v>
      </c>
      <c r="BI203" s="233">
        <f>IF(N203="nulová",J203,0)</f>
        <v>0</v>
      </c>
      <c r="BJ203" s="14" t="s">
        <v>80</v>
      </c>
      <c r="BK203" s="233">
        <f>ROUND(I203*H203,2)</f>
        <v>0</v>
      </c>
      <c r="BL203" s="14" t="s">
        <v>90</v>
      </c>
      <c r="BM203" s="232" t="s">
        <v>296</v>
      </c>
    </row>
    <row r="204" s="1" customFormat="1">
      <c r="B204" s="35"/>
      <c r="C204" s="36"/>
      <c r="D204" s="234" t="s">
        <v>130</v>
      </c>
      <c r="E204" s="36"/>
      <c r="F204" s="235" t="s">
        <v>297</v>
      </c>
      <c r="G204" s="36"/>
      <c r="H204" s="36"/>
      <c r="I204" s="136"/>
      <c r="J204" s="36"/>
      <c r="K204" s="36"/>
      <c r="L204" s="40"/>
      <c r="M204" s="236"/>
      <c r="N204" s="83"/>
      <c r="O204" s="83"/>
      <c r="P204" s="83"/>
      <c r="Q204" s="83"/>
      <c r="R204" s="83"/>
      <c r="S204" s="83"/>
      <c r="T204" s="84"/>
      <c r="AT204" s="14" t="s">
        <v>130</v>
      </c>
      <c r="AU204" s="14" t="s">
        <v>84</v>
      </c>
    </row>
    <row r="205" s="1" customFormat="1" ht="36" customHeight="1">
      <c r="B205" s="35"/>
      <c r="C205" s="221" t="s">
        <v>298</v>
      </c>
      <c r="D205" s="221" t="s">
        <v>124</v>
      </c>
      <c r="E205" s="222" t="s">
        <v>299</v>
      </c>
      <c r="F205" s="223" t="s">
        <v>300</v>
      </c>
      <c r="G205" s="224" t="s">
        <v>127</v>
      </c>
      <c r="H205" s="225">
        <v>310</v>
      </c>
      <c r="I205" s="226"/>
      <c r="J205" s="227">
        <f>ROUND(I205*H205,2)</f>
        <v>0</v>
      </c>
      <c r="K205" s="223" t="s">
        <v>128</v>
      </c>
      <c r="L205" s="40"/>
      <c r="M205" s="228" t="s">
        <v>1</v>
      </c>
      <c r="N205" s="229" t="s">
        <v>40</v>
      </c>
      <c r="O205" s="83"/>
      <c r="P205" s="230">
        <f>O205*H205</f>
        <v>0</v>
      </c>
      <c r="Q205" s="230">
        <v>0.040000000000000001</v>
      </c>
      <c r="R205" s="230">
        <f>Q205*H205</f>
        <v>12.4</v>
      </c>
      <c r="S205" s="230">
        <v>0</v>
      </c>
      <c r="T205" s="231">
        <f>S205*H205</f>
        <v>0</v>
      </c>
      <c r="AR205" s="232" t="s">
        <v>90</v>
      </c>
      <c r="AT205" s="232" t="s">
        <v>124</v>
      </c>
      <c r="AU205" s="232" t="s">
        <v>84</v>
      </c>
      <c r="AY205" s="14" t="s">
        <v>122</v>
      </c>
      <c r="BE205" s="233">
        <f>IF(N205="základní",J205,0)</f>
        <v>0</v>
      </c>
      <c r="BF205" s="233">
        <f>IF(N205="snížená",J205,0)</f>
        <v>0</v>
      </c>
      <c r="BG205" s="233">
        <f>IF(N205="zákl. přenesená",J205,0)</f>
        <v>0</v>
      </c>
      <c r="BH205" s="233">
        <f>IF(N205="sníž. přenesená",J205,0)</f>
        <v>0</v>
      </c>
      <c r="BI205" s="233">
        <f>IF(N205="nulová",J205,0)</f>
        <v>0</v>
      </c>
      <c r="BJ205" s="14" t="s">
        <v>80</v>
      </c>
      <c r="BK205" s="233">
        <f>ROUND(I205*H205,2)</f>
        <v>0</v>
      </c>
      <c r="BL205" s="14" t="s">
        <v>90</v>
      </c>
      <c r="BM205" s="232" t="s">
        <v>301</v>
      </c>
    </row>
    <row r="206" s="1" customFormat="1">
      <c r="B206" s="35"/>
      <c r="C206" s="36"/>
      <c r="D206" s="234" t="s">
        <v>130</v>
      </c>
      <c r="E206" s="36"/>
      <c r="F206" s="235" t="s">
        <v>302</v>
      </c>
      <c r="G206" s="36"/>
      <c r="H206" s="36"/>
      <c r="I206" s="136"/>
      <c r="J206" s="36"/>
      <c r="K206" s="36"/>
      <c r="L206" s="40"/>
      <c r="M206" s="236"/>
      <c r="N206" s="83"/>
      <c r="O206" s="83"/>
      <c r="P206" s="83"/>
      <c r="Q206" s="83"/>
      <c r="R206" s="83"/>
      <c r="S206" s="83"/>
      <c r="T206" s="84"/>
      <c r="AT206" s="14" t="s">
        <v>130</v>
      </c>
      <c r="AU206" s="14" t="s">
        <v>84</v>
      </c>
    </row>
    <row r="207" s="1" customFormat="1" ht="16.5" customHeight="1">
      <c r="B207" s="35"/>
      <c r="C207" s="249" t="s">
        <v>303</v>
      </c>
      <c r="D207" s="249" t="s">
        <v>236</v>
      </c>
      <c r="E207" s="250" t="s">
        <v>304</v>
      </c>
      <c r="F207" s="251" t="s">
        <v>305</v>
      </c>
      <c r="G207" s="252" t="s">
        <v>127</v>
      </c>
      <c r="H207" s="253">
        <v>313.10000000000002</v>
      </c>
      <c r="I207" s="254"/>
      <c r="J207" s="255">
        <f>ROUND(I207*H207,2)</f>
        <v>0</v>
      </c>
      <c r="K207" s="251" t="s">
        <v>1</v>
      </c>
      <c r="L207" s="256"/>
      <c r="M207" s="257" t="s">
        <v>1</v>
      </c>
      <c r="N207" s="258" t="s">
        <v>40</v>
      </c>
      <c r="O207" s="83"/>
      <c r="P207" s="230">
        <f>O207*H207</f>
        <v>0</v>
      </c>
      <c r="Q207" s="230">
        <v>0.010800000000000001</v>
      </c>
      <c r="R207" s="230">
        <f>Q207*H207</f>
        <v>3.3814800000000003</v>
      </c>
      <c r="S207" s="230">
        <v>0</v>
      </c>
      <c r="T207" s="231">
        <f>S207*H207</f>
        <v>0</v>
      </c>
      <c r="AR207" s="232" t="s">
        <v>165</v>
      </c>
      <c r="AT207" s="232" t="s">
        <v>236</v>
      </c>
      <c r="AU207" s="232" t="s">
        <v>84</v>
      </c>
      <c r="AY207" s="14" t="s">
        <v>122</v>
      </c>
      <c r="BE207" s="233">
        <f>IF(N207="základní",J207,0)</f>
        <v>0</v>
      </c>
      <c r="BF207" s="233">
        <f>IF(N207="snížená",J207,0)</f>
        <v>0</v>
      </c>
      <c r="BG207" s="233">
        <f>IF(N207="zákl. přenesená",J207,0)</f>
        <v>0</v>
      </c>
      <c r="BH207" s="233">
        <f>IF(N207="sníž. přenesená",J207,0)</f>
        <v>0</v>
      </c>
      <c r="BI207" s="233">
        <f>IF(N207="nulová",J207,0)</f>
        <v>0</v>
      </c>
      <c r="BJ207" s="14" t="s">
        <v>80</v>
      </c>
      <c r="BK207" s="233">
        <f>ROUND(I207*H207,2)</f>
        <v>0</v>
      </c>
      <c r="BL207" s="14" t="s">
        <v>90</v>
      </c>
      <c r="BM207" s="232" t="s">
        <v>306</v>
      </c>
    </row>
    <row r="208" s="12" customFormat="1">
      <c r="B208" s="237"/>
      <c r="C208" s="238"/>
      <c r="D208" s="234" t="s">
        <v>145</v>
      </c>
      <c r="E208" s="239" t="s">
        <v>1</v>
      </c>
      <c r="F208" s="240" t="s">
        <v>307</v>
      </c>
      <c r="G208" s="238"/>
      <c r="H208" s="241">
        <v>313.10000000000002</v>
      </c>
      <c r="I208" s="242"/>
      <c r="J208" s="238"/>
      <c r="K208" s="238"/>
      <c r="L208" s="243"/>
      <c r="M208" s="244"/>
      <c r="N208" s="245"/>
      <c r="O208" s="245"/>
      <c r="P208" s="245"/>
      <c r="Q208" s="245"/>
      <c r="R208" s="245"/>
      <c r="S208" s="245"/>
      <c r="T208" s="246"/>
      <c r="AT208" s="247" t="s">
        <v>145</v>
      </c>
      <c r="AU208" s="247" t="s">
        <v>84</v>
      </c>
      <c r="AV208" s="12" t="s">
        <v>84</v>
      </c>
      <c r="AW208" s="12" t="s">
        <v>31</v>
      </c>
      <c r="AX208" s="12" t="s">
        <v>80</v>
      </c>
      <c r="AY208" s="247" t="s">
        <v>122</v>
      </c>
    </row>
    <row r="209" s="1" customFormat="1" ht="16.5" customHeight="1">
      <c r="B209" s="35"/>
      <c r="C209" s="249" t="s">
        <v>308</v>
      </c>
      <c r="D209" s="249" t="s">
        <v>236</v>
      </c>
      <c r="E209" s="250" t="s">
        <v>309</v>
      </c>
      <c r="F209" s="251" t="s">
        <v>310</v>
      </c>
      <c r="G209" s="252" t="s">
        <v>221</v>
      </c>
      <c r="H209" s="253">
        <v>27.219000000000001</v>
      </c>
      <c r="I209" s="254"/>
      <c r="J209" s="255">
        <f>ROUND(I209*H209,2)</f>
        <v>0</v>
      </c>
      <c r="K209" s="251" t="s">
        <v>128</v>
      </c>
      <c r="L209" s="256"/>
      <c r="M209" s="257" t="s">
        <v>1</v>
      </c>
      <c r="N209" s="258" t="s">
        <v>40</v>
      </c>
      <c r="O209" s="83"/>
      <c r="P209" s="230">
        <f>O209*H209</f>
        <v>0</v>
      </c>
      <c r="Q209" s="230">
        <v>1</v>
      </c>
      <c r="R209" s="230">
        <f>Q209*H209</f>
        <v>27.219000000000001</v>
      </c>
      <c r="S209" s="230">
        <v>0</v>
      </c>
      <c r="T209" s="231">
        <f>S209*H209</f>
        <v>0</v>
      </c>
      <c r="AR209" s="232" t="s">
        <v>165</v>
      </c>
      <c r="AT209" s="232" t="s">
        <v>236</v>
      </c>
      <c r="AU209" s="232" t="s">
        <v>84</v>
      </c>
      <c r="AY209" s="14" t="s">
        <v>122</v>
      </c>
      <c r="BE209" s="233">
        <f>IF(N209="základní",J209,0)</f>
        <v>0</v>
      </c>
      <c r="BF209" s="233">
        <f>IF(N209="snížená",J209,0)</f>
        <v>0</v>
      </c>
      <c r="BG209" s="233">
        <f>IF(N209="zákl. přenesená",J209,0)</f>
        <v>0</v>
      </c>
      <c r="BH209" s="233">
        <f>IF(N209="sníž. přenesená",J209,0)</f>
        <v>0</v>
      </c>
      <c r="BI209" s="233">
        <f>IF(N209="nulová",J209,0)</f>
        <v>0</v>
      </c>
      <c r="BJ209" s="14" t="s">
        <v>80</v>
      </c>
      <c r="BK209" s="233">
        <f>ROUND(I209*H209,2)</f>
        <v>0</v>
      </c>
      <c r="BL209" s="14" t="s">
        <v>90</v>
      </c>
      <c r="BM209" s="232" t="s">
        <v>311</v>
      </c>
    </row>
    <row r="210" s="1" customFormat="1">
      <c r="B210" s="35"/>
      <c r="C210" s="36"/>
      <c r="D210" s="234" t="s">
        <v>240</v>
      </c>
      <c r="E210" s="36"/>
      <c r="F210" s="235" t="s">
        <v>312</v>
      </c>
      <c r="G210" s="36"/>
      <c r="H210" s="36"/>
      <c r="I210" s="136"/>
      <c r="J210" s="36"/>
      <c r="K210" s="36"/>
      <c r="L210" s="40"/>
      <c r="M210" s="236"/>
      <c r="N210" s="83"/>
      <c r="O210" s="83"/>
      <c r="P210" s="83"/>
      <c r="Q210" s="83"/>
      <c r="R210" s="83"/>
      <c r="S210" s="83"/>
      <c r="T210" s="84"/>
      <c r="AT210" s="14" t="s">
        <v>240</v>
      </c>
      <c r="AU210" s="14" t="s">
        <v>84</v>
      </c>
    </row>
    <row r="211" s="12" customFormat="1">
      <c r="B211" s="237"/>
      <c r="C211" s="238"/>
      <c r="D211" s="234" t="s">
        <v>145</v>
      </c>
      <c r="E211" s="239" t="s">
        <v>1</v>
      </c>
      <c r="F211" s="240" t="s">
        <v>313</v>
      </c>
      <c r="G211" s="238"/>
      <c r="H211" s="241">
        <v>27.219000000000001</v>
      </c>
      <c r="I211" s="242"/>
      <c r="J211" s="238"/>
      <c r="K211" s="238"/>
      <c r="L211" s="243"/>
      <c r="M211" s="244"/>
      <c r="N211" s="245"/>
      <c r="O211" s="245"/>
      <c r="P211" s="245"/>
      <c r="Q211" s="245"/>
      <c r="R211" s="245"/>
      <c r="S211" s="245"/>
      <c r="T211" s="246"/>
      <c r="AT211" s="247" t="s">
        <v>145</v>
      </c>
      <c r="AU211" s="247" t="s">
        <v>84</v>
      </c>
      <c r="AV211" s="12" t="s">
        <v>84</v>
      </c>
      <c r="AW211" s="12" t="s">
        <v>31</v>
      </c>
      <c r="AX211" s="12" t="s">
        <v>80</v>
      </c>
      <c r="AY211" s="247" t="s">
        <v>122</v>
      </c>
    </row>
    <row r="212" s="1" customFormat="1" ht="24" customHeight="1">
      <c r="B212" s="35"/>
      <c r="C212" s="221" t="s">
        <v>314</v>
      </c>
      <c r="D212" s="221" t="s">
        <v>124</v>
      </c>
      <c r="E212" s="222" t="s">
        <v>315</v>
      </c>
      <c r="F212" s="223" t="s">
        <v>316</v>
      </c>
      <c r="G212" s="224" t="s">
        <v>127</v>
      </c>
      <c r="H212" s="225">
        <v>12.5</v>
      </c>
      <c r="I212" s="226"/>
      <c r="J212" s="227">
        <f>ROUND(I212*H212,2)</f>
        <v>0</v>
      </c>
      <c r="K212" s="223" t="s">
        <v>128</v>
      </c>
      <c r="L212" s="40"/>
      <c r="M212" s="228" t="s">
        <v>1</v>
      </c>
      <c r="N212" s="229" t="s">
        <v>40</v>
      </c>
      <c r="O212" s="83"/>
      <c r="P212" s="230">
        <f>O212*H212</f>
        <v>0</v>
      </c>
      <c r="Q212" s="230">
        <v>0.084250000000000005</v>
      </c>
      <c r="R212" s="230">
        <f>Q212*H212</f>
        <v>1.0531250000000001</v>
      </c>
      <c r="S212" s="230">
        <v>0</v>
      </c>
      <c r="T212" s="231">
        <f>S212*H212</f>
        <v>0</v>
      </c>
      <c r="AR212" s="232" t="s">
        <v>90</v>
      </c>
      <c r="AT212" s="232" t="s">
        <v>124</v>
      </c>
      <c r="AU212" s="232" t="s">
        <v>84</v>
      </c>
      <c r="AY212" s="14" t="s">
        <v>122</v>
      </c>
      <c r="BE212" s="233">
        <f>IF(N212="základní",J212,0)</f>
        <v>0</v>
      </c>
      <c r="BF212" s="233">
        <f>IF(N212="snížená",J212,0)</f>
        <v>0</v>
      </c>
      <c r="BG212" s="233">
        <f>IF(N212="zákl. přenesená",J212,0)</f>
        <v>0</v>
      </c>
      <c r="BH212" s="233">
        <f>IF(N212="sníž. přenesená",J212,0)</f>
        <v>0</v>
      </c>
      <c r="BI212" s="233">
        <f>IF(N212="nulová",J212,0)</f>
        <v>0</v>
      </c>
      <c r="BJ212" s="14" t="s">
        <v>80</v>
      </c>
      <c r="BK212" s="233">
        <f>ROUND(I212*H212,2)</f>
        <v>0</v>
      </c>
      <c r="BL212" s="14" t="s">
        <v>90</v>
      </c>
      <c r="BM212" s="232" t="s">
        <v>317</v>
      </c>
    </row>
    <row r="213" s="1" customFormat="1">
      <c r="B213" s="35"/>
      <c r="C213" s="36"/>
      <c r="D213" s="234" t="s">
        <v>130</v>
      </c>
      <c r="E213" s="36"/>
      <c r="F213" s="235" t="s">
        <v>318</v>
      </c>
      <c r="G213" s="36"/>
      <c r="H213" s="36"/>
      <c r="I213" s="136"/>
      <c r="J213" s="36"/>
      <c r="K213" s="36"/>
      <c r="L213" s="40"/>
      <c r="M213" s="236"/>
      <c r="N213" s="83"/>
      <c r="O213" s="83"/>
      <c r="P213" s="83"/>
      <c r="Q213" s="83"/>
      <c r="R213" s="83"/>
      <c r="S213" s="83"/>
      <c r="T213" s="84"/>
      <c r="AT213" s="14" t="s">
        <v>130</v>
      </c>
      <c r="AU213" s="14" t="s">
        <v>84</v>
      </c>
    </row>
    <row r="214" s="1" customFormat="1" ht="16.5" customHeight="1">
      <c r="B214" s="35"/>
      <c r="C214" s="249" t="s">
        <v>319</v>
      </c>
      <c r="D214" s="249" t="s">
        <v>236</v>
      </c>
      <c r="E214" s="250" t="s">
        <v>320</v>
      </c>
      <c r="F214" s="251" t="s">
        <v>321</v>
      </c>
      <c r="G214" s="252" t="s">
        <v>127</v>
      </c>
      <c r="H214" s="253">
        <v>12.625</v>
      </c>
      <c r="I214" s="254"/>
      <c r="J214" s="255">
        <f>ROUND(I214*H214,2)</f>
        <v>0</v>
      </c>
      <c r="K214" s="251" t="s">
        <v>128</v>
      </c>
      <c r="L214" s="256"/>
      <c r="M214" s="257" t="s">
        <v>1</v>
      </c>
      <c r="N214" s="258" t="s">
        <v>40</v>
      </c>
      <c r="O214" s="83"/>
      <c r="P214" s="230">
        <f>O214*H214</f>
        <v>0</v>
      </c>
      <c r="Q214" s="230">
        <v>0.13100000000000001</v>
      </c>
      <c r="R214" s="230">
        <f>Q214*H214</f>
        <v>1.653875</v>
      </c>
      <c r="S214" s="230">
        <v>0</v>
      </c>
      <c r="T214" s="231">
        <f>S214*H214</f>
        <v>0</v>
      </c>
      <c r="AR214" s="232" t="s">
        <v>165</v>
      </c>
      <c r="AT214" s="232" t="s">
        <v>236</v>
      </c>
      <c r="AU214" s="232" t="s">
        <v>84</v>
      </c>
      <c r="AY214" s="14" t="s">
        <v>122</v>
      </c>
      <c r="BE214" s="233">
        <f>IF(N214="základní",J214,0)</f>
        <v>0</v>
      </c>
      <c r="BF214" s="233">
        <f>IF(N214="snížená",J214,0)</f>
        <v>0</v>
      </c>
      <c r="BG214" s="233">
        <f>IF(N214="zákl. přenesená",J214,0)</f>
        <v>0</v>
      </c>
      <c r="BH214" s="233">
        <f>IF(N214="sníž. přenesená",J214,0)</f>
        <v>0</v>
      </c>
      <c r="BI214" s="233">
        <f>IF(N214="nulová",J214,0)</f>
        <v>0</v>
      </c>
      <c r="BJ214" s="14" t="s">
        <v>80</v>
      </c>
      <c r="BK214" s="233">
        <f>ROUND(I214*H214,2)</f>
        <v>0</v>
      </c>
      <c r="BL214" s="14" t="s">
        <v>90</v>
      </c>
      <c r="BM214" s="232" t="s">
        <v>322</v>
      </c>
    </row>
    <row r="215" s="12" customFormat="1">
      <c r="B215" s="237"/>
      <c r="C215" s="238"/>
      <c r="D215" s="234" t="s">
        <v>145</v>
      </c>
      <c r="E215" s="239" t="s">
        <v>1</v>
      </c>
      <c r="F215" s="240" t="s">
        <v>323</v>
      </c>
      <c r="G215" s="238"/>
      <c r="H215" s="241">
        <v>12.625</v>
      </c>
      <c r="I215" s="242"/>
      <c r="J215" s="238"/>
      <c r="K215" s="238"/>
      <c r="L215" s="243"/>
      <c r="M215" s="244"/>
      <c r="N215" s="245"/>
      <c r="O215" s="245"/>
      <c r="P215" s="245"/>
      <c r="Q215" s="245"/>
      <c r="R215" s="245"/>
      <c r="S215" s="245"/>
      <c r="T215" s="246"/>
      <c r="AT215" s="247" t="s">
        <v>145</v>
      </c>
      <c r="AU215" s="247" t="s">
        <v>84</v>
      </c>
      <c r="AV215" s="12" t="s">
        <v>84</v>
      </c>
      <c r="AW215" s="12" t="s">
        <v>31</v>
      </c>
      <c r="AX215" s="12" t="s">
        <v>80</v>
      </c>
      <c r="AY215" s="247" t="s">
        <v>122</v>
      </c>
    </row>
    <row r="216" s="1" customFormat="1" ht="24" customHeight="1">
      <c r="B216" s="35"/>
      <c r="C216" s="221" t="s">
        <v>324</v>
      </c>
      <c r="D216" s="221" t="s">
        <v>124</v>
      </c>
      <c r="E216" s="222" t="s">
        <v>325</v>
      </c>
      <c r="F216" s="223" t="s">
        <v>326</v>
      </c>
      <c r="G216" s="224" t="s">
        <v>127</v>
      </c>
      <c r="H216" s="225">
        <v>252</v>
      </c>
      <c r="I216" s="226"/>
      <c r="J216" s="227">
        <f>ROUND(I216*H216,2)</f>
        <v>0</v>
      </c>
      <c r="K216" s="223" t="s">
        <v>128</v>
      </c>
      <c r="L216" s="40"/>
      <c r="M216" s="228" t="s">
        <v>1</v>
      </c>
      <c r="N216" s="229" t="s">
        <v>40</v>
      </c>
      <c r="O216" s="83"/>
      <c r="P216" s="230">
        <f>O216*H216</f>
        <v>0</v>
      </c>
      <c r="Q216" s="230">
        <v>0.098000000000000004</v>
      </c>
      <c r="R216" s="230">
        <f>Q216*H216</f>
        <v>24.696000000000002</v>
      </c>
      <c r="S216" s="230">
        <v>0</v>
      </c>
      <c r="T216" s="231">
        <f>S216*H216</f>
        <v>0</v>
      </c>
      <c r="AR216" s="232" t="s">
        <v>90</v>
      </c>
      <c r="AT216" s="232" t="s">
        <v>124</v>
      </c>
      <c r="AU216" s="232" t="s">
        <v>84</v>
      </c>
      <c r="AY216" s="14" t="s">
        <v>122</v>
      </c>
      <c r="BE216" s="233">
        <f>IF(N216="základní",J216,0)</f>
        <v>0</v>
      </c>
      <c r="BF216" s="233">
        <f>IF(N216="snížená",J216,0)</f>
        <v>0</v>
      </c>
      <c r="BG216" s="233">
        <f>IF(N216="zákl. přenesená",J216,0)</f>
        <v>0</v>
      </c>
      <c r="BH216" s="233">
        <f>IF(N216="sníž. přenesená",J216,0)</f>
        <v>0</v>
      </c>
      <c r="BI216" s="233">
        <f>IF(N216="nulová",J216,0)</f>
        <v>0</v>
      </c>
      <c r="BJ216" s="14" t="s">
        <v>80</v>
      </c>
      <c r="BK216" s="233">
        <f>ROUND(I216*H216,2)</f>
        <v>0</v>
      </c>
      <c r="BL216" s="14" t="s">
        <v>90</v>
      </c>
      <c r="BM216" s="232" t="s">
        <v>327</v>
      </c>
    </row>
    <row r="217" s="1" customFormat="1">
      <c r="B217" s="35"/>
      <c r="C217" s="36"/>
      <c r="D217" s="234" t="s">
        <v>130</v>
      </c>
      <c r="E217" s="36"/>
      <c r="F217" s="235" t="s">
        <v>328</v>
      </c>
      <c r="G217" s="36"/>
      <c r="H217" s="36"/>
      <c r="I217" s="136"/>
      <c r="J217" s="36"/>
      <c r="K217" s="36"/>
      <c r="L217" s="40"/>
      <c r="M217" s="236"/>
      <c r="N217" s="83"/>
      <c r="O217" s="83"/>
      <c r="P217" s="83"/>
      <c r="Q217" s="83"/>
      <c r="R217" s="83"/>
      <c r="S217" s="83"/>
      <c r="T217" s="84"/>
      <c r="AT217" s="14" t="s">
        <v>130</v>
      </c>
      <c r="AU217" s="14" t="s">
        <v>84</v>
      </c>
    </row>
    <row r="218" s="1" customFormat="1" ht="24" customHeight="1">
      <c r="B218" s="35"/>
      <c r="C218" s="249" t="s">
        <v>329</v>
      </c>
      <c r="D218" s="249" t="s">
        <v>236</v>
      </c>
      <c r="E218" s="250" t="s">
        <v>330</v>
      </c>
      <c r="F218" s="251" t="s">
        <v>331</v>
      </c>
      <c r="G218" s="252" t="s">
        <v>127</v>
      </c>
      <c r="H218" s="253">
        <v>254.52000000000001</v>
      </c>
      <c r="I218" s="254"/>
      <c r="J218" s="255">
        <f>ROUND(I218*H218,2)</f>
        <v>0</v>
      </c>
      <c r="K218" s="251" t="s">
        <v>1</v>
      </c>
      <c r="L218" s="256"/>
      <c r="M218" s="257" t="s">
        <v>1</v>
      </c>
      <c r="N218" s="258" t="s">
        <v>40</v>
      </c>
      <c r="O218" s="83"/>
      <c r="P218" s="230">
        <f>O218*H218</f>
        <v>0</v>
      </c>
      <c r="Q218" s="230">
        <v>0.12</v>
      </c>
      <c r="R218" s="230">
        <f>Q218*H218</f>
        <v>30.542400000000001</v>
      </c>
      <c r="S218" s="230">
        <v>0</v>
      </c>
      <c r="T218" s="231">
        <f>S218*H218</f>
        <v>0</v>
      </c>
      <c r="AR218" s="232" t="s">
        <v>165</v>
      </c>
      <c r="AT218" s="232" t="s">
        <v>236</v>
      </c>
      <c r="AU218" s="232" t="s">
        <v>84</v>
      </c>
      <c r="AY218" s="14" t="s">
        <v>122</v>
      </c>
      <c r="BE218" s="233">
        <f>IF(N218="základní",J218,0)</f>
        <v>0</v>
      </c>
      <c r="BF218" s="233">
        <f>IF(N218="snížená",J218,0)</f>
        <v>0</v>
      </c>
      <c r="BG218" s="233">
        <f>IF(N218="zákl. přenesená",J218,0)</f>
        <v>0</v>
      </c>
      <c r="BH218" s="233">
        <f>IF(N218="sníž. přenesená",J218,0)</f>
        <v>0</v>
      </c>
      <c r="BI218" s="233">
        <f>IF(N218="nulová",J218,0)</f>
        <v>0</v>
      </c>
      <c r="BJ218" s="14" t="s">
        <v>80</v>
      </c>
      <c r="BK218" s="233">
        <f>ROUND(I218*H218,2)</f>
        <v>0</v>
      </c>
      <c r="BL218" s="14" t="s">
        <v>90</v>
      </c>
      <c r="BM218" s="232" t="s">
        <v>332</v>
      </c>
    </row>
    <row r="219" s="12" customFormat="1">
      <c r="B219" s="237"/>
      <c r="C219" s="238"/>
      <c r="D219" s="234" t="s">
        <v>145</v>
      </c>
      <c r="E219" s="239" t="s">
        <v>1</v>
      </c>
      <c r="F219" s="240" t="s">
        <v>333</v>
      </c>
      <c r="G219" s="238"/>
      <c r="H219" s="241">
        <v>254.52000000000001</v>
      </c>
      <c r="I219" s="242"/>
      <c r="J219" s="238"/>
      <c r="K219" s="238"/>
      <c r="L219" s="243"/>
      <c r="M219" s="244"/>
      <c r="N219" s="245"/>
      <c r="O219" s="245"/>
      <c r="P219" s="245"/>
      <c r="Q219" s="245"/>
      <c r="R219" s="245"/>
      <c r="S219" s="245"/>
      <c r="T219" s="246"/>
      <c r="AT219" s="247" t="s">
        <v>145</v>
      </c>
      <c r="AU219" s="247" t="s">
        <v>84</v>
      </c>
      <c r="AV219" s="12" t="s">
        <v>84</v>
      </c>
      <c r="AW219" s="12" t="s">
        <v>31</v>
      </c>
      <c r="AX219" s="12" t="s">
        <v>80</v>
      </c>
      <c r="AY219" s="247" t="s">
        <v>122</v>
      </c>
    </row>
    <row r="220" s="11" customFormat="1" ht="22.8" customHeight="1">
      <c r="B220" s="205"/>
      <c r="C220" s="206"/>
      <c r="D220" s="207" t="s">
        <v>74</v>
      </c>
      <c r="E220" s="219" t="s">
        <v>165</v>
      </c>
      <c r="F220" s="219" t="s">
        <v>334</v>
      </c>
      <c r="G220" s="206"/>
      <c r="H220" s="206"/>
      <c r="I220" s="209"/>
      <c r="J220" s="220">
        <f>BK220</f>
        <v>0</v>
      </c>
      <c r="K220" s="206"/>
      <c r="L220" s="211"/>
      <c r="M220" s="212"/>
      <c r="N220" s="213"/>
      <c r="O220" s="213"/>
      <c r="P220" s="214">
        <f>SUM(P221:P232)</f>
        <v>0</v>
      </c>
      <c r="Q220" s="213"/>
      <c r="R220" s="214">
        <f>SUM(R221:R232)</f>
        <v>0.99208000000000007</v>
      </c>
      <c r="S220" s="213"/>
      <c r="T220" s="215">
        <f>SUM(T221:T232)</f>
        <v>0.20000000000000001</v>
      </c>
      <c r="AR220" s="216" t="s">
        <v>80</v>
      </c>
      <c r="AT220" s="217" t="s">
        <v>74</v>
      </c>
      <c r="AU220" s="217" t="s">
        <v>80</v>
      </c>
      <c r="AY220" s="216" t="s">
        <v>122</v>
      </c>
      <c r="BK220" s="218">
        <f>SUM(BK221:BK232)</f>
        <v>0</v>
      </c>
    </row>
    <row r="221" s="1" customFormat="1" ht="24" customHeight="1">
      <c r="B221" s="35"/>
      <c r="C221" s="221" t="s">
        <v>335</v>
      </c>
      <c r="D221" s="221" t="s">
        <v>124</v>
      </c>
      <c r="E221" s="222" t="s">
        <v>336</v>
      </c>
      <c r="F221" s="223" t="s">
        <v>337</v>
      </c>
      <c r="G221" s="224" t="s">
        <v>155</v>
      </c>
      <c r="H221" s="225">
        <v>2</v>
      </c>
      <c r="I221" s="226"/>
      <c r="J221" s="227">
        <f>ROUND(I221*H221,2)</f>
        <v>0</v>
      </c>
      <c r="K221" s="223" t="s">
        <v>128</v>
      </c>
      <c r="L221" s="40"/>
      <c r="M221" s="228" t="s">
        <v>1</v>
      </c>
      <c r="N221" s="229" t="s">
        <v>40</v>
      </c>
      <c r="O221" s="83"/>
      <c r="P221" s="230">
        <f>O221*H221</f>
        <v>0</v>
      </c>
      <c r="Q221" s="230">
        <v>1.0000000000000001E-05</v>
      </c>
      <c r="R221" s="230">
        <f>Q221*H221</f>
        <v>2.0000000000000002E-05</v>
      </c>
      <c r="S221" s="230">
        <v>0</v>
      </c>
      <c r="T221" s="231">
        <f>S221*H221</f>
        <v>0</v>
      </c>
      <c r="AR221" s="232" t="s">
        <v>90</v>
      </c>
      <c r="AT221" s="232" t="s">
        <v>124</v>
      </c>
      <c r="AU221" s="232" t="s">
        <v>84</v>
      </c>
      <c r="AY221" s="14" t="s">
        <v>122</v>
      </c>
      <c r="BE221" s="233">
        <f>IF(N221="základní",J221,0)</f>
        <v>0</v>
      </c>
      <c r="BF221" s="233">
        <f>IF(N221="snížená",J221,0)</f>
        <v>0</v>
      </c>
      <c r="BG221" s="233">
        <f>IF(N221="zákl. přenesená",J221,0)</f>
        <v>0</v>
      </c>
      <c r="BH221" s="233">
        <f>IF(N221="sníž. přenesená",J221,0)</f>
        <v>0</v>
      </c>
      <c r="BI221" s="233">
        <f>IF(N221="nulová",J221,0)</f>
        <v>0</v>
      </c>
      <c r="BJ221" s="14" t="s">
        <v>80</v>
      </c>
      <c r="BK221" s="233">
        <f>ROUND(I221*H221,2)</f>
        <v>0</v>
      </c>
      <c r="BL221" s="14" t="s">
        <v>90</v>
      </c>
      <c r="BM221" s="232" t="s">
        <v>338</v>
      </c>
    </row>
    <row r="222" s="1" customFormat="1">
      <c r="B222" s="35"/>
      <c r="C222" s="36"/>
      <c r="D222" s="234" t="s">
        <v>130</v>
      </c>
      <c r="E222" s="36"/>
      <c r="F222" s="235" t="s">
        <v>339</v>
      </c>
      <c r="G222" s="36"/>
      <c r="H222" s="36"/>
      <c r="I222" s="136"/>
      <c r="J222" s="36"/>
      <c r="K222" s="36"/>
      <c r="L222" s="40"/>
      <c r="M222" s="236"/>
      <c r="N222" s="83"/>
      <c r="O222" s="83"/>
      <c r="P222" s="83"/>
      <c r="Q222" s="83"/>
      <c r="R222" s="83"/>
      <c r="S222" s="83"/>
      <c r="T222" s="84"/>
      <c r="AT222" s="14" t="s">
        <v>130</v>
      </c>
      <c r="AU222" s="14" t="s">
        <v>84</v>
      </c>
    </row>
    <row r="223" s="1" customFormat="1" ht="16.5" customHeight="1">
      <c r="B223" s="35"/>
      <c r="C223" s="249" t="s">
        <v>340</v>
      </c>
      <c r="D223" s="249" t="s">
        <v>236</v>
      </c>
      <c r="E223" s="250" t="s">
        <v>341</v>
      </c>
      <c r="F223" s="251" t="s">
        <v>342</v>
      </c>
      <c r="G223" s="252" t="s">
        <v>134</v>
      </c>
      <c r="H223" s="253">
        <v>2</v>
      </c>
      <c r="I223" s="254"/>
      <c r="J223" s="255">
        <f>ROUND(I223*H223,2)</f>
        <v>0</v>
      </c>
      <c r="K223" s="251" t="s">
        <v>128</v>
      </c>
      <c r="L223" s="256"/>
      <c r="M223" s="257" t="s">
        <v>1</v>
      </c>
      <c r="N223" s="258" t="s">
        <v>40</v>
      </c>
      <c r="O223" s="83"/>
      <c r="P223" s="230">
        <f>O223*H223</f>
        <v>0</v>
      </c>
      <c r="Q223" s="230">
        <v>0.0029399999999999999</v>
      </c>
      <c r="R223" s="230">
        <f>Q223*H223</f>
        <v>0.0058799999999999998</v>
      </c>
      <c r="S223" s="230">
        <v>0</v>
      </c>
      <c r="T223" s="231">
        <f>S223*H223</f>
        <v>0</v>
      </c>
      <c r="AR223" s="232" t="s">
        <v>165</v>
      </c>
      <c r="AT223" s="232" t="s">
        <v>236</v>
      </c>
      <c r="AU223" s="232" t="s">
        <v>84</v>
      </c>
      <c r="AY223" s="14" t="s">
        <v>122</v>
      </c>
      <c r="BE223" s="233">
        <f>IF(N223="základní",J223,0)</f>
        <v>0</v>
      </c>
      <c r="BF223" s="233">
        <f>IF(N223="snížená",J223,0)</f>
        <v>0</v>
      </c>
      <c r="BG223" s="233">
        <f>IF(N223="zákl. přenesená",J223,0)</f>
        <v>0</v>
      </c>
      <c r="BH223" s="233">
        <f>IF(N223="sníž. přenesená",J223,0)</f>
        <v>0</v>
      </c>
      <c r="BI223" s="233">
        <f>IF(N223="nulová",J223,0)</f>
        <v>0</v>
      </c>
      <c r="BJ223" s="14" t="s">
        <v>80</v>
      </c>
      <c r="BK223" s="233">
        <f>ROUND(I223*H223,2)</f>
        <v>0</v>
      </c>
      <c r="BL223" s="14" t="s">
        <v>90</v>
      </c>
      <c r="BM223" s="232" t="s">
        <v>343</v>
      </c>
    </row>
    <row r="224" s="1" customFormat="1" ht="24" customHeight="1">
      <c r="B224" s="35"/>
      <c r="C224" s="221" t="s">
        <v>344</v>
      </c>
      <c r="D224" s="221" t="s">
        <v>124</v>
      </c>
      <c r="E224" s="222" t="s">
        <v>345</v>
      </c>
      <c r="F224" s="223" t="s">
        <v>346</v>
      </c>
      <c r="G224" s="224" t="s">
        <v>134</v>
      </c>
      <c r="H224" s="225">
        <v>1</v>
      </c>
      <c r="I224" s="226"/>
      <c r="J224" s="227">
        <f>ROUND(I224*H224,2)</f>
        <v>0</v>
      </c>
      <c r="K224" s="223" t="s">
        <v>128</v>
      </c>
      <c r="L224" s="40"/>
      <c r="M224" s="228" t="s">
        <v>1</v>
      </c>
      <c r="N224" s="229" t="s">
        <v>40</v>
      </c>
      <c r="O224" s="83"/>
      <c r="P224" s="230">
        <f>O224*H224</f>
        <v>0</v>
      </c>
      <c r="Q224" s="230">
        <v>0</v>
      </c>
      <c r="R224" s="230">
        <f>Q224*H224</f>
        <v>0</v>
      </c>
      <c r="S224" s="230">
        <v>0</v>
      </c>
      <c r="T224" s="231">
        <f>S224*H224</f>
        <v>0</v>
      </c>
      <c r="AR224" s="232" t="s">
        <v>90</v>
      </c>
      <c r="AT224" s="232" t="s">
        <v>124</v>
      </c>
      <c r="AU224" s="232" t="s">
        <v>84</v>
      </c>
      <c r="AY224" s="14" t="s">
        <v>122</v>
      </c>
      <c r="BE224" s="233">
        <f>IF(N224="základní",J224,0)</f>
        <v>0</v>
      </c>
      <c r="BF224" s="233">
        <f>IF(N224="snížená",J224,0)</f>
        <v>0</v>
      </c>
      <c r="BG224" s="233">
        <f>IF(N224="zákl. přenesená",J224,0)</f>
        <v>0</v>
      </c>
      <c r="BH224" s="233">
        <f>IF(N224="sníž. přenesená",J224,0)</f>
        <v>0</v>
      </c>
      <c r="BI224" s="233">
        <f>IF(N224="nulová",J224,0)</f>
        <v>0</v>
      </c>
      <c r="BJ224" s="14" t="s">
        <v>80</v>
      </c>
      <c r="BK224" s="233">
        <f>ROUND(I224*H224,2)</f>
        <v>0</v>
      </c>
      <c r="BL224" s="14" t="s">
        <v>90</v>
      </c>
      <c r="BM224" s="232" t="s">
        <v>347</v>
      </c>
    </row>
    <row r="225" s="1" customFormat="1">
      <c r="B225" s="35"/>
      <c r="C225" s="36"/>
      <c r="D225" s="234" t="s">
        <v>130</v>
      </c>
      <c r="E225" s="36"/>
      <c r="F225" s="235" t="s">
        <v>348</v>
      </c>
      <c r="G225" s="36"/>
      <c r="H225" s="36"/>
      <c r="I225" s="136"/>
      <c r="J225" s="36"/>
      <c r="K225" s="36"/>
      <c r="L225" s="40"/>
      <c r="M225" s="236"/>
      <c r="N225" s="83"/>
      <c r="O225" s="83"/>
      <c r="P225" s="83"/>
      <c r="Q225" s="83"/>
      <c r="R225" s="83"/>
      <c r="S225" s="83"/>
      <c r="T225" s="84"/>
      <c r="AT225" s="14" t="s">
        <v>130</v>
      </c>
      <c r="AU225" s="14" t="s">
        <v>84</v>
      </c>
    </row>
    <row r="226" s="1" customFormat="1" ht="16.5" customHeight="1">
      <c r="B226" s="35"/>
      <c r="C226" s="249" t="s">
        <v>349</v>
      </c>
      <c r="D226" s="249" t="s">
        <v>236</v>
      </c>
      <c r="E226" s="250" t="s">
        <v>350</v>
      </c>
      <c r="F226" s="251" t="s">
        <v>351</v>
      </c>
      <c r="G226" s="252" t="s">
        <v>134</v>
      </c>
      <c r="H226" s="253">
        <v>1</v>
      </c>
      <c r="I226" s="254"/>
      <c r="J226" s="255">
        <f>ROUND(I226*H226,2)</f>
        <v>0</v>
      </c>
      <c r="K226" s="251" t="s">
        <v>128</v>
      </c>
      <c r="L226" s="256"/>
      <c r="M226" s="257" t="s">
        <v>1</v>
      </c>
      <c r="N226" s="258" t="s">
        <v>40</v>
      </c>
      <c r="O226" s="83"/>
      <c r="P226" s="230">
        <f>O226*H226</f>
        <v>0</v>
      </c>
      <c r="Q226" s="230">
        <v>0.00054000000000000001</v>
      </c>
      <c r="R226" s="230">
        <f>Q226*H226</f>
        <v>0.00054000000000000001</v>
      </c>
      <c r="S226" s="230">
        <v>0</v>
      </c>
      <c r="T226" s="231">
        <f>S226*H226</f>
        <v>0</v>
      </c>
      <c r="AR226" s="232" t="s">
        <v>165</v>
      </c>
      <c r="AT226" s="232" t="s">
        <v>236</v>
      </c>
      <c r="AU226" s="232" t="s">
        <v>84</v>
      </c>
      <c r="AY226" s="14" t="s">
        <v>122</v>
      </c>
      <c r="BE226" s="233">
        <f>IF(N226="základní",J226,0)</f>
        <v>0</v>
      </c>
      <c r="BF226" s="233">
        <f>IF(N226="snížená",J226,0)</f>
        <v>0</v>
      </c>
      <c r="BG226" s="233">
        <f>IF(N226="zákl. přenesená",J226,0)</f>
        <v>0</v>
      </c>
      <c r="BH226" s="233">
        <f>IF(N226="sníž. přenesená",J226,0)</f>
        <v>0</v>
      </c>
      <c r="BI226" s="233">
        <f>IF(N226="nulová",J226,0)</f>
        <v>0</v>
      </c>
      <c r="BJ226" s="14" t="s">
        <v>80</v>
      </c>
      <c r="BK226" s="233">
        <f>ROUND(I226*H226,2)</f>
        <v>0</v>
      </c>
      <c r="BL226" s="14" t="s">
        <v>90</v>
      </c>
      <c r="BM226" s="232" t="s">
        <v>352</v>
      </c>
    </row>
    <row r="227" s="1" customFormat="1" ht="24" customHeight="1">
      <c r="B227" s="35"/>
      <c r="C227" s="221" t="s">
        <v>353</v>
      </c>
      <c r="D227" s="221" t="s">
        <v>124</v>
      </c>
      <c r="E227" s="222" t="s">
        <v>354</v>
      </c>
      <c r="F227" s="223" t="s">
        <v>355</v>
      </c>
      <c r="G227" s="224" t="s">
        <v>134</v>
      </c>
      <c r="H227" s="225">
        <v>2</v>
      </c>
      <c r="I227" s="226"/>
      <c r="J227" s="227">
        <f>ROUND(I227*H227,2)</f>
        <v>0</v>
      </c>
      <c r="K227" s="223" t="s">
        <v>128</v>
      </c>
      <c r="L227" s="40"/>
      <c r="M227" s="228" t="s">
        <v>1</v>
      </c>
      <c r="N227" s="229" t="s">
        <v>40</v>
      </c>
      <c r="O227" s="83"/>
      <c r="P227" s="230">
        <f>O227*H227</f>
        <v>0</v>
      </c>
      <c r="Q227" s="230">
        <v>0.0070200000000000002</v>
      </c>
      <c r="R227" s="230">
        <f>Q227*H227</f>
        <v>0.01404</v>
      </c>
      <c r="S227" s="230">
        <v>0</v>
      </c>
      <c r="T227" s="231">
        <f>S227*H227</f>
        <v>0</v>
      </c>
      <c r="AR227" s="232" t="s">
        <v>90</v>
      </c>
      <c r="AT227" s="232" t="s">
        <v>124</v>
      </c>
      <c r="AU227" s="232" t="s">
        <v>84</v>
      </c>
      <c r="AY227" s="14" t="s">
        <v>122</v>
      </c>
      <c r="BE227" s="233">
        <f>IF(N227="základní",J227,0)</f>
        <v>0</v>
      </c>
      <c r="BF227" s="233">
        <f>IF(N227="snížená",J227,0)</f>
        <v>0</v>
      </c>
      <c r="BG227" s="233">
        <f>IF(N227="zákl. přenesená",J227,0)</f>
        <v>0</v>
      </c>
      <c r="BH227" s="233">
        <f>IF(N227="sníž. přenesená",J227,0)</f>
        <v>0</v>
      </c>
      <c r="BI227" s="233">
        <f>IF(N227="nulová",J227,0)</f>
        <v>0</v>
      </c>
      <c r="BJ227" s="14" t="s">
        <v>80</v>
      </c>
      <c r="BK227" s="233">
        <f>ROUND(I227*H227,2)</f>
        <v>0</v>
      </c>
      <c r="BL227" s="14" t="s">
        <v>90</v>
      </c>
      <c r="BM227" s="232" t="s">
        <v>356</v>
      </c>
    </row>
    <row r="228" s="1" customFormat="1">
      <c r="B228" s="35"/>
      <c r="C228" s="36"/>
      <c r="D228" s="234" t="s">
        <v>130</v>
      </c>
      <c r="E228" s="36"/>
      <c r="F228" s="235" t="s">
        <v>357</v>
      </c>
      <c r="G228" s="36"/>
      <c r="H228" s="36"/>
      <c r="I228" s="136"/>
      <c r="J228" s="36"/>
      <c r="K228" s="36"/>
      <c r="L228" s="40"/>
      <c r="M228" s="236"/>
      <c r="N228" s="83"/>
      <c r="O228" s="83"/>
      <c r="P228" s="83"/>
      <c r="Q228" s="83"/>
      <c r="R228" s="83"/>
      <c r="S228" s="83"/>
      <c r="T228" s="84"/>
      <c r="AT228" s="14" t="s">
        <v>130</v>
      </c>
      <c r="AU228" s="14" t="s">
        <v>84</v>
      </c>
    </row>
    <row r="229" s="1" customFormat="1" ht="24" customHeight="1">
      <c r="B229" s="35"/>
      <c r="C229" s="249" t="s">
        <v>358</v>
      </c>
      <c r="D229" s="249" t="s">
        <v>236</v>
      </c>
      <c r="E229" s="250" t="s">
        <v>359</v>
      </c>
      <c r="F229" s="251" t="s">
        <v>360</v>
      </c>
      <c r="G229" s="252" t="s">
        <v>134</v>
      </c>
      <c r="H229" s="253">
        <v>2</v>
      </c>
      <c r="I229" s="254"/>
      <c r="J229" s="255">
        <f>ROUND(I229*H229,2)</f>
        <v>0</v>
      </c>
      <c r="K229" s="251" t="s">
        <v>128</v>
      </c>
      <c r="L229" s="256"/>
      <c r="M229" s="257" t="s">
        <v>1</v>
      </c>
      <c r="N229" s="258" t="s">
        <v>40</v>
      </c>
      <c r="O229" s="83"/>
      <c r="P229" s="230">
        <f>O229*H229</f>
        <v>0</v>
      </c>
      <c r="Q229" s="230">
        <v>0.065000000000000002</v>
      </c>
      <c r="R229" s="230">
        <f>Q229*H229</f>
        <v>0.13</v>
      </c>
      <c r="S229" s="230">
        <v>0</v>
      </c>
      <c r="T229" s="231">
        <f>S229*H229</f>
        <v>0</v>
      </c>
      <c r="AR229" s="232" t="s">
        <v>165</v>
      </c>
      <c r="AT229" s="232" t="s">
        <v>236</v>
      </c>
      <c r="AU229" s="232" t="s">
        <v>84</v>
      </c>
      <c r="AY229" s="14" t="s">
        <v>122</v>
      </c>
      <c r="BE229" s="233">
        <f>IF(N229="základní",J229,0)</f>
        <v>0</v>
      </c>
      <c r="BF229" s="233">
        <f>IF(N229="snížená",J229,0)</f>
        <v>0</v>
      </c>
      <c r="BG229" s="233">
        <f>IF(N229="zákl. přenesená",J229,0)</f>
        <v>0</v>
      </c>
      <c r="BH229" s="233">
        <f>IF(N229="sníž. přenesená",J229,0)</f>
        <v>0</v>
      </c>
      <c r="BI229" s="233">
        <f>IF(N229="nulová",J229,0)</f>
        <v>0</v>
      </c>
      <c r="BJ229" s="14" t="s">
        <v>80</v>
      </c>
      <c r="BK229" s="233">
        <f>ROUND(I229*H229,2)</f>
        <v>0</v>
      </c>
      <c r="BL229" s="14" t="s">
        <v>90</v>
      </c>
      <c r="BM229" s="232" t="s">
        <v>361</v>
      </c>
    </row>
    <row r="230" s="1" customFormat="1" ht="24" customHeight="1">
      <c r="B230" s="35"/>
      <c r="C230" s="221" t="s">
        <v>362</v>
      </c>
      <c r="D230" s="221" t="s">
        <v>124</v>
      </c>
      <c r="E230" s="222" t="s">
        <v>363</v>
      </c>
      <c r="F230" s="223" t="s">
        <v>364</v>
      </c>
      <c r="G230" s="224" t="s">
        <v>134</v>
      </c>
      <c r="H230" s="225">
        <v>2</v>
      </c>
      <c r="I230" s="226"/>
      <c r="J230" s="227">
        <f>ROUND(I230*H230,2)</f>
        <v>0</v>
      </c>
      <c r="K230" s="223" t="s">
        <v>128</v>
      </c>
      <c r="L230" s="40"/>
      <c r="M230" s="228" t="s">
        <v>1</v>
      </c>
      <c r="N230" s="229" t="s">
        <v>40</v>
      </c>
      <c r="O230" s="83"/>
      <c r="P230" s="230">
        <f>O230*H230</f>
        <v>0</v>
      </c>
      <c r="Q230" s="230">
        <v>0</v>
      </c>
      <c r="R230" s="230">
        <f>Q230*H230</f>
        <v>0</v>
      </c>
      <c r="S230" s="230">
        <v>0.10000000000000001</v>
      </c>
      <c r="T230" s="231">
        <f>S230*H230</f>
        <v>0.20000000000000001</v>
      </c>
      <c r="AR230" s="232" t="s">
        <v>90</v>
      </c>
      <c r="AT230" s="232" t="s">
        <v>124</v>
      </c>
      <c r="AU230" s="232" t="s">
        <v>84</v>
      </c>
      <c r="AY230" s="14" t="s">
        <v>122</v>
      </c>
      <c r="BE230" s="233">
        <f>IF(N230="základní",J230,0)</f>
        <v>0</v>
      </c>
      <c r="BF230" s="233">
        <f>IF(N230="snížená",J230,0)</f>
        <v>0</v>
      </c>
      <c r="BG230" s="233">
        <f>IF(N230="zákl. přenesená",J230,0)</f>
        <v>0</v>
      </c>
      <c r="BH230" s="233">
        <f>IF(N230="sníž. přenesená",J230,0)</f>
        <v>0</v>
      </c>
      <c r="BI230" s="233">
        <f>IF(N230="nulová",J230,0)</f>
        <v>0</v>
      </c>
      <c r="BJ230" s="14" t="s">
        <v>80</v>
      </c>
      <c r="BK230" s="233">
        <f>ROUND(I230*H230,2)</f>
        <v>0</v>
      </c>
      <c r="BL230" s="14" t="s">
        <v>90</v>
      </c>
      <c r="BM230" s="232" t="s">
        <v>365</v>
      </c>
    </row>
    <row r="231" s="1" customFormat="1" ht="24" customHeight="1">
      <c r="B231" s="35"/>
      <c r="C231" s="221" t="s">
        <v>366</v>
      </c>
      <c r="D231" s="221" t="s">
        <v>124</v>
      </c>
      <c r="E231" s="222" t="s">
        <v>367</v>
      </c>
      <c r="F231" s="223" t="s">
        <v>368</v>
      </c>
      <c r="G231" s="224" t="s">
        <v>134</v>
      </c>
      <c r="H231" s="225">
        <v>2</v>
      </c>
      <c r="I231" s="226"/>
      <c r="J231" s="227">
        <f>ROUND(I231*H231,2)</f>
        <v>0</v>
      </c>
      <c r="K231" s="223" t="s">
        <v>128</v>
      </c>
      <c r="L231" s="40"/>
      <c r="M231" s="228" t="s">
        <v>1</v>
      </c>
      <c r="N231" s="229" t="s">
        <v>40</v>
      </c>
      <c r="O231" s="83"/>
      <c r="P231" s="230">
        <f>O231*H231</f>
        <v>0</v>
      </c>
      <c r="Q231" s="230">
        <v>0.42080000000000001</v>
      </c>
      <c r="R231" s="230">
        <f>Q231*H231</f>
        <v>0.84160000000000001</v>
      </c>
      <c r="S231" s="230">
        <v>0</v>
      </c>
      <c r="T231" s="231">
        <f>S231*H231</f>
        <v>0</v>
      </c>
      <c r="AR231" s="232" t="s">
        <v>90</v>
      </c>
      <c r="AT231" s="232" t="s">
        <v>124</v>
      </c>
      <c r="AU231" s="232" t="s">
        <v>84</v>
      </c>
      <c r="AY231" s="14" t="s">
        <v>122</v>
      </c>
      <c r="BE231" s="233">
        <f>IF(N231="základní",J231,0)</f>
        <v>0</v>
      </c>
      <c r="BF231" s="233">
        <f>IF(N231="snížená",J231,0)</f>
        <v>0</v>
      </c>
      <c r="BG231" s="233">
        <f>IF(N231="zákl. přenesená",J231,0)</f>
        <v>0</v>
      </c>
      <c r="BH231" s="233">
        <f>IF(N231="sníž. přenesená",J231,0)</f>
        <v>0</v>
      </c>
      <c r="BI231" s="233">
        <f>IF(N231="nulová",J231,0)</f>
        <v>0</v>
      </c>
      <c r="BJ231" s="14" t="s">
        <v>80</v>
      </c>
      <c r="BK231" s="233">
        <f>ROUND(I231*H231,2)</f>
        <v>0</v>
      </c>
      <c r="BL231" s="14" t="s">
        <v>90</v>
      </c>
      <c r="BM231" s="232" t="s">
        <v>369</v>
      </c>
    </row>
    <row r="232" s="1" customFormat="1">
      <c r="B232" s="35"/>
      <c r="C232" s="36"/>
      <c r="D232" s="234" t="s">
        <v>130</v>
      </c>
      <c r="E232" s="36"/>
      <c r="F232" s="235" t="s">
        <v>370</v>
      </c>
      <c r="G232" s="36"/>
      <c r="H232" s="36"/>
      <c r="I232" s="136"/>
      <c r="J232" s="36"/>
      <c r="K232" s="36"/>
      <c r="L232" s="40"/>
      <c r="M232" s="236"/>
      <c r="N232" s="83"/>
      <c r="O232" s="83"/>
      <c r="P232" s="83"/>
      <c r="Q232" s="83"/>
      <c r="R232" s="83"/>
      <c r="S232" s="83"/>
      <c r="T232" s="84"/>
      <c r="AT232" s="14" t="s">
        <v>130</v>
      </c>
      <c r="AU232" s="14" t="s">
        <v>84</v>
      </c>
    </row>
    <row r="233" s="11" customFormat="1" ht="22.8" customHeight="1">
      <c r="B233" s="205"/>
      <c r="C233" s="206"/>
      <c r="D233" s="207" t="s">
        <v>74</v>
      </c>
      <c r="E233" s="219" t="s">
        <v>171</v>
      </c>
      <c r="F233" s="219" t="s">
        <v>371</v>
      </c>
      <c r="G233" s="206"/>
      <c r="H233" s="206"/>
      <c r="I233" s="209"/>
      <c r="J233" s="220">
        <f>BK233</f>
        <v>0</v>
      </c>
      <c r="K233" s="206"/>
      <c r="L233" s="211"/>
      <c r="M233" s="212"/>
      <c r="N233" s="213"/>
      <c r="O233" s="213"/>
      <c r="P233" s="214">
        <f>SUM(P234:P260)</f>
        <v>0</v>
      </c>
      <c r="Q233" s="213"/>
      <c r="R233" s="214">
        <f>SUM(R234:R260)</f>
        <v>57.235615000000003</v>
      </c>
      <c r="S233" s="213"/>
      <c r="T233" s="215">
        <f>SUM(T234:T260)</f>
        <v>0</v>
      </c>
      <c r="AR233" s="216" t="s">
        <v>80</v>
      </c>
      <c r="AT233" s="217" t="s">
        <v>74</v>
      </c>
      <c r="AU233" s="217" t="s">
        <v>80</v>
      </c>
      <c r="AY233" s="216" t="s">
        <v>122</v>
      </c>
      <c r="BK233" s="218">
        <f>SUM(BK234:BK260)</f>
        <v>0</v>
      </c>
    </row>
    <row r="234" s="1" customFormat="1" ht="24" customHeight="1">
      <c r="B234" s="35"/>
      <c r="C234" s="221" t="s">
        <v>372</v>
      </c>
      <c r="D234" s="221" t="s">
        <v>124</v>
      </c>
      <c r="E234" s="222" t="s">
        <v>373</v>
      </c>
      <c r="F234" s="223" t="s">
        <v>374</v>
      </c>
      <c r="G234" s="224" t="s">
        <v>134</v>
      </c>
      <c r="H234" s="225">
        <v>2</v>
      </c>
      <c r="I234" s="226"/>
      <c r="J234" s="227">
        <f>ROUND(I234*H234,2)</f>
        <v>0</v>
      </c>
      <c r="K234" s="223" t="s">
        <v>128</v>
      </c>
      <c r="L234" s="40"/>
      <c r="M234" s="228" t="s">
        <v>1</v>
      </c>
      <c r="N234" s="229" t="s">
        <v>40</v>
      </c>
      <c r="O234" s="83"/>
      <c r="P234" s="230">
        <f>O234*H234</f>
        <v>0</v>
      </c>
      <c r="Q234" s="230">
        <v>0.00069999999999999999</v>
      </c>
      <c r="R234" s="230">
        <f>Q234*H234</f>
        <v>0.0014</v>
      </c>
      <c r="S234" s="230">
        <v>0</v>
      </c>
      <c r="T234" s="231">
        <f>S234*H234</f>
        <v>0</v>
      </c>
      <c r="AR234" s="232" t="s">
        <v>90</v>
      </c>
      <c r="AT234" s="232" t="s">
        <v>124</v>
      </c>
      <c r="AU234" s="232" t="s">
        <v>84</v>
      </c>
      <c r="AY234" s="14" t="s">
        <v>122</v>
      </c>
      <c r="BE234" s="233">
        <f>IF(N234="základní",J234,0)</f>
        <v>0</v>
      </c>
      <c r="BF234" s="233">
        <f>IF(N234="snížená",J234,0)</f>
        <v>0</v>
      </c>
      <c r="BG234" s="233">
        <f>IF(N234="zákl. přenesená",J234,0)</f>
        <v>0</v>
      </c>
      <c r="BH234" s="233">
        <f>IF(N234="sníž. přenesená",J234,0)</f>
        <v>0</v>
      </c>
      <c r="BI234" s="233">
        <f>IF(N234="nulová",J234,0)</f>
        <v>0</v>
      </c>
      <c r="BJ234" s="14" t="s">
        <v>80</v>
      </c>
      <c r="BK234" s="233">
        <f>ROUND(I234*H234,2)</f>
        <v>0</v>
      </c>
      <c r="BL234" s="14" t="s">
        <v>90</v>
      </c>
      <c r="BM234" s="232" t="s">
        <v>375</v>
      </c>
    </row>
    <row r="235" s="1" customFormat="1">
      <c r="B235" s="35"/>
      <c r="C235" s="36"/>
      <c r="D235" s="234" t="s">
        <v>130</v>
      </c>
      <c r="E235" s="36"/>
      <c r="F235" s="235" t="s">
        <v>376</v>
      </c>
      <c r="G235" s="36"/>
      <c r="H235" s="36"/>
      <c r="I235" s="136"/>
      <c r="J235" s="36"/>
      <c r="K235" s="36"/>
      <c r="L235" s="40"/>
      <c r="M235" s="236"/>
      <c r="N235" s="83"/>
      <c r="O235" s="83"/>
      <c r="P235" s="83"/>
      <c r="Q235" s="83"/>
      <c r="R235" s="83"/>
      <c r="S235" s="83"/>
      <c r="T235" s="84"/>
      <c r="AT235" s="14" t="s">
        <v>130</v>
      </c>
      <c r="AU235" s="14" t="s">
        <v>84</v>
      </c>
    </row>
    <row r="236" s="1" customFormat="1" ht="16.5" customHeight="1">
      <c r="B236" s="35"/>
      <c r="C236" s="249" t="s">
        <v>377</v>
      </c>
      <c r="D236" s="249" t="s">
        <v>236</v>
      </c>
      <c r="E236" s="250" t="s">
        <v>378</v>
      </c>
      <c r="F236" s="251" t="s">
        <v>379</v>
      </c>
      <c r="G236" s="252" t="s">
        <v>134</v>
      </c>
      <c r="H236" s="253">
        <v>1</v>
      </c>
      <c r="I236" s="254"/>
      <c r="J236" s="255">
        <f>ROUND(I236*H236,2)</f>
        <v>0</v>
      </c>
      <c r="K236" s="251" t="s">
        <v>128</v>
      </c>
      <c r="L236" s="256"/>
      <c r="M236" s="257" t="s">
        <v>1</v>
      </c>
      <c r="N236" s="258" t="s">
        <v>40</v>
      </c>
      <c r="O236" s="83"/>
      <c r="P236" s="230">
        <f>O236*H236</f>
        <v>0</v>
      </c>
      <c r="Q236" s="230">
        <v>0.0030000000000000001</v>
      </c>
      <c r="R236" s="230">
        <f>Q236*H236</f>
        <v>0.0030000000000000001</v>
      </c>
      <c r="S236" s="230">
        <v>0</v>
      </c>
      <c r="T236" s="231">
        <f>S236*H236</f>
        <v>0</v>
      </c>
      <c r="AR236" s="232" t="s">
        <v>165</v>
      </c>
      <c r="AT236" s="232" t="s">
        <v>236</v>
      </c>
      <c r="AU236" s="232" t="s">
        <v>84</v>
      </c>
      <c r="AY236" s="14" t="s">
        <v>122</v>
      </c>
      <c r="BE236" s="233">
        <f>IF(N236="základní",J236,0)</f>
        <v>0</v>
      </c>
      <c r="BF236" s="233">
        <f>IF(N236="snížená",J236,0)</f>
        <v>0</v>
      </c>
      <c r="BG236" s="233">
        <f>IF(N236="zákl. přenesená",J236,0)</f>
        <v>0</v>
      </c>
      <c r="BH236" s="233">
        <f>IF(N236="sníž. přenesená",J236,0)</f>
        <v>0</v>
      </c>
      <c r="BI236" s="233">
        <f>IF(N236="nulová",J236,0)</f>
        <v>0</v>
      </c>
      <c r="BJ236" s="14" t="s">
        <v>80</v>
      </c>
      <c r="BK236" s="233">
        <f>ROUND(I236*H236,2)</f>
        <v>0</v>
      </c>
      <c r="BL236" s="14" t="s">
        <v>90</v>
      </c>
      <c r="BM236" s="232" t="s">
        <v>380</v>
      </c>
    </row>
    <row r="237" s="1" customFormat="1" ht="16.5" customHeight="1">
      <c r="B237" s="35"/>
      <c r="C237" s="249" t="s">
        <v>381</v>
      </c>
      <c r="D237" s="249" t="s">
        <v>236</v>
      </c>
      <c r="E237" s="250" t="s">
        <v>382</v>
      </c>
      <c r="F237" s="251" t="s">
        <v>383</v>
      </c>
      <c r="G237" s="252" t="s">
        <v>134</v>
      </c>
      <c r="H237" s="253">
        <v>1</v>
      </c>
      <c r="I237" s="254"/>
      <c r="J237" s="255">
        <f>ROUND(I237*H237,2)</f>
        <v>0</v>
      </c>
      <c r="K237" s="251" t="s">
        <v>128</v>
      </c>
      <c r="L237" s="256"/>
      <c r="M237" s="257" t="s">
        <v>1</v>
      </c>
      <c r="N237" s="258" t="s">
        <v>40</v>
      </c>
      <c r="O237" s="83"/>
      <c r="P237" s="230">
        <f>O237*H237</f>
        <v>0</v>
      </c>
      <c r="Q237" s="230">
        <v>0.0030000000000000001</v>
      </c>
      <c r="R237" s="230">
        <f>Q237*H237</f>
        <v>0.0030000000000000001</v>
      </c>
      <c r="S237" s="230">
        <v>0</v>
      </c>
      <c r="T237" s="231">
        <f>S237*H237</f>
        <v>0</v>
      </c>
      <c r="AR237" s="232" t="s">
        <v>165</v>
      </c>
      <c r="AT237" s="232" t="s">
        <v>236</v>
      </c>
      <c r="AU237" s="232" t="s">
        <v>84</v>
      </c>
      <c r="AY237" s="14" t="s">
        <v>122</v>
      </c>
      <c r="BE237" s="233">
        <f>IF(N237="základní",J237,0)</f>
        <v>0</v>
      </c>
      <c r="BF237" s="233">
        <f>IF(N237="snížená",J237,0)</f>
        <v>0</v>
      </c>
      <c r="BG237" s="233">
        <f>IF(N237="zákl. přenesená",J237,0)</f>
        <v>0</v>
      </c>
      <c r="BH237" s="233">
        <f>IF(N237="sníž. přenesená",J237,0)</f>
        <v>0</v>
      </c>
      <c r="BI237" s="233">
        <f>IF(N237="nulová",J237,0)</f>
        <v>0</v>
      </c>
      <c r="BJ237" s="14" t="s">
        <v>80</v>
      </c>
      <c r="BK237" s="233">
        <f>ROUND(I237*H237,2)</f>
        <v>0</v>
      </c>
      <c r="BL237" s="14" t="s">
        <v>90</v>
      </c>
      <c r="BM237" s="232" t="s">
        <v>384</v>
      </c>
    </row>
    <row r="238" s="1" customFormat="1" ht="24" customHeight="1">
      <c r="B238" s="35"/>
      <c r="C238" s="221" t="s">
        <v>385</v>
      </c>
      <c r="D238" s="221" t="s">
        <v>124</v>
      </c>
      <c r="E238" s="222" t="s">
        <v>386</v>
      </c>
      <c r="F238" s="223" t="s">
        <v>387</v>
      </c>
      <c r="G238" s="224" t="s">
        <v>134</v>
      </c>
      <c r="H238" s="225">
        <v>1</v>
      </c>
      <c r="I238" s="226"/>
      <c r="J238" s="227">
        <f>ROUND(I238*H238,2)</f>
        <v>0</v>
      </c>
      <c r="K238" s="223" t="s">
        <v>128</v>
      </c>
      <c r="L238" s="40"/>
      <c r="M238" s="228" t="s">
        <v>1</v>
      </c>
      <c r="N238" s="229" t="s">
        <v>40</v>
      </c>
      <c r="O238" s="83"/>
      <c r="P238" s="230">
        <f>O238*H238</f>
        <v>0</v>
      </c>
      <c r="Q238" s="230">
        <v>0.11241</v>
      </c>
      <c r="R238" s="230">
        <f>Q238*H238</f>
        <v>0.11241</v>
      </c>
      <c r="S238" s="230">
        <v>0</v>
      </c>
      <c r="T238" s="231">
        <f>S238*H238</f>
        <v>0</v>
      </c>
      <c r="AR238" s="232" t="s">
        <v>90</v>
      </c>
      <c r="AT238" s="232" t="s">
        <v>124</v>
      </c>
      <c r="AU238" s="232" t="s">
        <v>84</v>
      </c>
      <c r="AY238" s="14" t="s">
        <v>122</v>
      </c>
      <c r="BE238" s="233">
        <f>IF(N238="základní",J238,0)</f>
        <v>0</v>
      </c>
      <c r="BF238" s="233">
        <f>IF(N238="snížená",J238,0)</f>
        <v>0</v>
      </c>
      <c r="BG238" s="233">
        <f>IF(N238="zákl. přenesená",J238,0)</f>
        <v>0</v>
      </c>
      <c r="BH238" s="233">
        <f>IF(N238="sníž. přenesená",J238,0)</f>
        <v>0</v>
      </c>
      <c r="BI238" s="233">
        <f>IF(N238="nulová",J238,0)</f>
        <v>0</v>
      </c>
      <c r="BJ238" s="14" t="s">
        <v>80</v>
      </c>
      <c r="BK238" s="233">
        <f>ROUND(I238*H238,2)</f>
        <v>0</v>
      </c>
      <c r="BL238" s="14" t="s">
        <v>90</v>
      </c>
      <c r="BM238" s="232" t="s">
        <v>388</v>
      </c>
    </row>
    <row r="239" s="1" customFormat="1">
      <c r="B239" s="35"/>
      <c r="C239" s="36"/>
      <c r="D239" s="234" t="s">
        <v>130</v>
      </c>
      <c r="E239" s="36"/>
      <c r="F239" s="235" t="s">
        <v>389</v>
      </c>
      <c r="G239" s="36"/>
      <c r="H239" s="36"/>
      <c r="I239" s="136"/>
      <c r="J239" s="36"/>
      <c r="K239" s="36"/>
      <c r="L239" s="40"/>
      <c r="M239" s="236"/>
      <c r="N239" s="83"/>
      <c r="O239" s="83"/>
      <c r="P239" s="83"/>
      <c r="Q239" s="83"/>
      <c r="R239" s="83"/>
      <c r="S239" s="83"/>
      <c r="T239" s="84"/>
      <c r="AT239" s="14" t="s">
        <v>130</v>
      </c>
      <c r="AU239" s="14" t="s">
        <v>84</v>
      </c>
    </row>
    <row r="240" s="1" customFormat="1" ht="16.5" customHeight="1">
      <c r="B240" s="35"/>
      <c r="C240" s="249" t="s">
        <v>390</v>
      </c>
      <c r="D240" s="249" t="s">
        <v>236</v>
      </c>
      <c r="E240" s="250" t="s">
        <v>391</v>
      </c>
      <c r="F240" s="251" t="s">
        <v>392</v>
      </c>
      <c r="G240" s="252" t="s">
        <v>134</v>
      </c>
      <c r="H240" s="253">
        <v>1</v>
      </c>
      <c r="I240" s="254"/>
      <c r="J240" s="255">
        <f>ROUND(I240*H240,2)</f>
        <v>0</v>
      </c>
      <c r="K240" s="251" t="s">
        <v>128</v>
      </c>
      <c r="L240" s="256"/>
      <c r="M240" s="257" t="s">
        <v>1</v>
      </c>
      <c r="N240" s="258" t="s">
        <v>40</v>
      </c>
      <c r="O240" s="83"/>
      <c r="P240" s="230">
        <f>O240*H240</f>
        <v>0</v>
      </c>
      <c r="Q240" s="230">
        <v>0.0061000000000000004</v>
      </c>
      <c r="R240" s="230">
        <f>Q240*H240</f>
        <v>0.0061000000000000004</v>
      </c>
      <c r="S240" s="230">
        <v>0</v>
      </c>
      <c r="T240" s="231">
        <f>S240*H240</f>
        <v>0</v>
      </c>
      <c r="AR240" s="232" t="s">
        <v>165</v>
      </c>
      <c r="AT240" s="232" t="s">
        <v>236</v>
      </c>
      <c r="AU240" s="232" t="s">
        <v>84</v>
      </c>
      <c r="AY240" s="14" t="s">
        <v>122</v>
      </c>
      <c r="BE240" s="233">
        <f>IF(N240="základní",J240,0)</f>
        <v>0</v>
      </c>
      <c r="BF240" s="233">
        <f>IF(N240="snížená",J240,0)</f>
        <v>0</v>
      </c>
      <c r="BG240" s="233">
        <f>IF(N240="zákl. přenesená",J240,0)</f>
        <v>0</v>
      </c>
      <c r="BH240" s="233">
        <f>IF(N240="sníž. přenesená",J240,0)</f>
        <v>0</v>
      </c>
      <c r="BI240" s="233">
        <f>IF(N240="nulová",J240,0)</f>
        <v>0</v>
      </c>
      <c r="BJ240" s="14" t="s">
        <v>80</v>
      </c>
      <c r="BK240" s="233">
        <f>ROUND(I240*H240,2)</f>
        <v>0</v>
      </c>
      <c r="BL240" s="14" t="s">
        <v>90</v>
      </c>
      <c r="BM240" s="232" t="s">
        <v>393</v>
      </c>
    </row>
    <row r="241" s="1" customFormat="1" ht="24" customHeight="1">
      <c r="B241" s="35"/>
      <c r="C241" s="221" t="s">
        <v>394</v>
      </c>
      <c r="D241" s="221" t="s">
        <v>124</v>
      </c>
      <c r="E241" s="222" t="s">
        <v>395</v>
      </c>
      <c r="F241" s="223" t="s">
        <v>396</v>
      </c>
      <c r="G241" s="224" t="s">
        <v>127</v>
      </c>
      <c r="H241" s="225">
        <v>1</v>
      </c>
      <c r="I241" s="226"/>
      <c r="J241" s="227">
        <f>ROUND(I241*H241,2)</f>
        <v>0</v>
      </c>
      <c r="K241" s="223" t="s">
        <v>128</v>
      </c>
      <c r="L241" s="40"/>
      <c r="M241" s="228" t="s">
        <v>1</v>
      </c>
      <c r="N241" s="229" t="s">
        <v>40</v>
      </c>
      <c r="O241" s="83"/>
      <c r="P241" s="230">
        <f>O241*H241</f>
        <v>0</v>
      </c>
      <c r="Q241" s="230">
        <v>0.00059999999999999995</v>
      </c>
      <c r="R241" s="230">
        <f>Q241*H241</f>
        <v>0.00059999999999999995</v>
      </c>
      <c r="S241" s="230">
        <v>0</v>
      </c>
      <c r="T241" s="231">
        <f>S241*H241</f>
        <v>0</v>
      </c>
      <c r="AR241" s="232" t="s">
        <v>90</v>
      </c>
      <c r="AT241" s="232" t="s">
        <v>124</v>
      </c>
      <c r="AU241" s="232" t="s">
        <v>84</v>
      </c>
      <c r="AY241" s="14" t="s">
        <v>122</v>
      </c>
      <c r="BE241" s="233">
        <f>IF(N241="základní",J241,0)</f>
        <v>0</v>
      </c>
      <c r="BF241" s="233">
        <f>IF(N241="snížená",J241,0)</f>
        <v>0</v>
      </c>
      <c r="BG241" s="233">
        <f>IF(N241="zákl. přenesená",J241,0)</f>
        <v>0</v>
      </c>
      <c r="BH241" s="233">
        <f>IF(N241="sníž. přenesená",J241,0)</f>
        <v>0</v>
      </c>
      <c r="BI241" s="233">
        <f>IF(N241="nulová",J241,0)</f>
        <v>0</v>
      </c>
      <c r="BJ241" s="14" t="s">
        <v>80</v>
      </c>
      <c r="BK241" s="233">
        <f>ROUND(I241*H241,2)</f>
        <v>0</v>
      </c>
      <c r="BL241" s="14" t="s">
        <v>90</v>
      </c>
      <c r="BM241" s="232" t="s">
        <v>397</v>
      </c>
    </row>
    <row r="242" s="1" customFormat="1">
      <c r="B242" s="35"/>
      <c r="C242" s="36"/>
      <c r="D242" s="234" t="s">
        <v>130</v>
      </c>
      <c r="E242" s="36"/>
      <c r="F242" s="235" t="s">
        <v>398</v>
      </c>
      <c r="G242" s="36"/>
      <c r="H242" s="36"/>
      <c r="I242" s="136"/>
      <c r="J242" s="36"/>
      <c r="K242" s="36"/>
      <c r="L242" s="40"/>
      <c r="M242" s="236"/>
      <c r="N242" s="83"/>
      <c r="O242" s="83"/>
      <c r="P242" s="83"/>
      <c r="Q242" s="83"/>
      <c r="R242" s="83"/>
      <c r="S242" s="83"/>
      <c r="T242" s="84"/>
      <c r="AT242" s="14" t="s">
        <v>130</v>
      </c>
      <c r="AU242" s="14" t="s">
        <v>84</v>
      </c>
    </row>
    <row r="243" s="1" customFormat="1" ht="24" customHeight="1">
      <c r="B243" s="35"/>
      <c r="C243" s="221" t="s">
        <v>399</v>
      </c>
      <c r="D243" s="221" t="s">
        <v>124</v>
      </c>
      <c r="E243" s="222" t="s">
        <v>400</v>
      </c>
      <c r="F243" s="223" t="s">
        <v>401</v>
      </c>
      <c r="G243" s="224" t="s">
        <v>155</v>
      </c>
      <c r="H243" s="225">
        <v>278</v>
      </c>
      <c r="I243" s="226"/>
      <c r="J243" s="227">
        <f>ROUND(I243*H243,2)</f>
        <v>0</v>
      </c>
      <c r="K243" s="223" t="s">
        <v>128</v>
      </c>
      <c r="L243" s="40"/>
      <c r="M243" s="228" t="s">
        <v>1</v>
      </c>
      <c r="N243" s="229" t="s">
        <v>40</v>
      </c>
      <c r="O243" s="83"/>
      <c r="P243" s="230">
        <f>O243*H243</f>
        <v>0</v>
      </c>
      <c r="Q243" s="230">
        <v>0.15540000000000001</v>
      </c>
      <c r="R243" s="230">
        <f>Q243*H243</f>
        <v>43.2012</v>
      </c>
      <c r="S243" s="230">
        <v>0</v>
      </c>
      <c r="T243" s="231">
        <f>S243*H243</f>
        <v>0</v>
      </c>
      <c r="AR243" s="232" t="s">
        <v>90</v>
      </c>
      <c r="AT243" s="232" t="s">
        <v>124</v>
      </c>
      <c r="AU243" s="232" t="s">
        <v>84</v>
      </c>
      <c r="AY243" s="14" t="s">
        <v>122</v>
      </c>
      <c r="BE243" s="233">
        <f>IF(N243="základní",J243,0)</f>
        <v>0</v>
      </c>
      <c r="BF243" s="233">
        <f>IF(N243="snížená",J243,0)</f>
        <v>0</v>
      </c>
      <c r="BG243" s="233">
        <f>IF(N243="zákl. přenesená",J243,0)</f>
        <v>0</v>
      </c>
      <c r="BH243" s="233">
        <f>IF(N243="sníž. přenesená",J243,0)</f>
        <v>0</v>
      </c>
      <c r="BI243" s="233">
        <f>IF(N243="nulová",J243,0)</f>
        <v>0</v>
      </c>
      <c r="BJ243" s="14" t="s">
        <v>80</v>
      </c>
      <c r="BK243" s="233">
        <f>ROUND(I243*H243,2)</f>
        <v>0</v>
      </c>
      <c r="BL243" s="14" t="s">
        <v>90</v>
      </c>
      <c r="BM243" s="232" t="s">
        <v>402</v>
      </c>
    </row>
    <row r="244" s="1" customFormat="1">
      <c r="B244" s="35"/>
      <c r="C244" s="36"/>
      <c r="D244" s="234" t="s">
        <v>130</v>
      </c>
      <c r="E244" s="36"/>
      <c r="F244" s="235" t="s">
        <v>403</v>
      </c>
      <c r="G244" s="36"/>
      <c r="H244" s="36"/>
      <c r="I244" s="136"/>
      <c r="J244" s="36"/>
      <c r="K244" s="36"/>
      <c r="L244" s="40"/>
      <c r="M244" s="236"/>
      <c r="N244" s="83"/>
      <c r="O244" s="83"/>
      <c r="P244" s="83"/>
      <c r="Q244" s="83"/>
      <c r="R244" s="83"/>
      <c r="S244" s="83"/>
      <c r="T244" s="84"/>
      <c r="AT244" s="14" t="s">
        <v>130</v>
      </c>
      <c r="AU244" s="14" t="s">
        <v>84</v>
      </c>
    </row>
    <row r="245" s="1" customFormat="1" ht="24" customHeight="1">
      <c r="B245" s="35"/>
      <c r="C245" s="249" t="s">
        <v>404</v>
      </c>
      <c r="D245" s="249" t="s">
        <v>236</v>
      </c>
      <c r="E245" s="250" t="s">
        <v>405</v>
      </c>
      <c r="F245" s="251" t="s">
        <v>406</v>
      </c>
      <c r="G245" s="252" t="s">
        <v>134</v>
      </c>
      <c r="H245" s="253">
        <v>524</v>
      </c>
      <c r="I245" s="254"/>
      <c r="J245" s="255">
        <f>ROUND(I245*H245,2)</f>
        <v>0</v>
      </c>
      <c r="K245" s="251" t="s">
        <v>128</v>
      </c>
      <c r="L245" s="256"/>
      <c r="M245" s="257" t="s">
        <v>1</v>
      </c>
      <c r="N245" s="258" t="s">
        <v>40</v>
      </c>
      <c r="O245" s="83"/>
      <c r="P245" s="230">
        <f>O245*H245</f>
        <v>0</v>
      </c>
      <c r="Q245" s="230">
        <v>0.024</v>
      </c>
      <c r="R245" s="230">
        <f>Q245*H245</f>
        <v>12.576000000000001</v>
      </c>
      <c r="S245" s="230">
        <v>0</v>
      </c>
      <c r="T245" s="231">
        <f>S245*H245</f>
        <v>0</v>
      </c>
      <c r="AR245" s="232" t="s">
        <v>165</v>
      </c>
      <c r="AT245" s="232" t="s">
        <v>236</v>
      </c>
      <c r="AU245" s="232" t="s">
        <v>84</v>
      </c>
      <c r="AY245" s="14" t="s">
        <v>122</v>
      </c>
      <c r="BE245" s="233">
        <f>IF(N245="základní",J245,0)</f>
        <v>0</v>
      </c>
      <c r="BF245" s="233">
        <f>IF(N245="snížená",J245,0)</f>
        <v>0</v>
      </c>
      <c r="BG245" s="233">
        <f>IF(N245="zákl. přenesená",J245,0)</f>
        <v>0</v>
      </c>
      <c r="BH245" s="233">
        <f>IF(N245="sníž. přenesená",J245,0)</f>
        <v>0</v>
      </c>
      <c r="BI245" s="233">
        <f>IF(N245="nulová",J245,0)</f>
        <v>0</v>
      </c>
      <c r="BJ245" s="14" t="s">
        <v>80</v>
      </c>
      <c r="BK245" s="233">
        <f>ROUND(I245*H245,2)</f>
        <v>0</v>
      </c>
      <c r="BL245" s="14" t="s">
        <v>90</v>
      </c>
      <c r="BM245" s="232" t="s">
        <v>407</v>
      </c>
    </row>
    <row r="246" s="1" customFormat="1" ht="16.5" customHeight="1">
      <c r="B246" s="35"/>
      <c r="C246" s="249" t="s">
        <v>408</v>
      </c>
      <c r="D246" s="249" t="s">
        <v>236</v>
      </c>
      <c r="E246" s="250" t="s">
        <v>409</v>
      </c>
      <c r="F246" s="251" t="s">
        <v>410</v>
      </c>
      <c r="G246" s="252" t="s">
        <v>134</v>
      </c>
      <c r="H246" s="253">
        <v>2</v>
      </c>
      <c r="I246" s="254"/>
      <c r="J246" s="255">
        <f>ROUND(I246*H246,2)</f>
        <v>0</v>
      </c>
      <c r="K246" s="251" t="s">
        <v>1</v>
      </c>
      <c r="L246" s="256"/>
      <c r="M246" s="257" t="s">
        <v>1</v>
      </c>
      <c r="N246" s="258" t="s">
        <v>40</v>
      </c>
      <c r="O246" s="83"/>
      <c r="P246" s="230">
        <f>O246*H246</f>
        <v>0</v>
      </c>
      <c r="Q246" s="230">
        <v>0.055</v>
      </c>
      <c r="R246" s="230">
        <f>Q246*H246</f>
        <v>0.11</v>
      </c>
      <c r="S246" s="230">
        <v>0</v>
      </c>
      <c r="T246" s="231">
        <f>S246*H246</f>
        <v>0</v>
      </c>
      <c r="AR246" s="232" t="s">
        <v>165</v>
      </c>
      <c r="AT246" s="232" t="s">
        <v>236</v>
      </c>
      <c r="AU246" s="232" t="s">
        <v>84</v>
      </c>
      <c r="AY246" s="14" t="s">
        <v>122</v>
      </c>
      <c r="BE246" s="233">
        <f>IF(N246="základní",J246,0)</f>
        <v>0</v>
      </c>
      <c r="BF246" s="233">
        <f>IF(N246="snížená",J246,0)</f>
        <v>0</v>
      </c>
      <c r="BG246" s="233">
        <f>IF(N246="zákl. přenesená",J246,0)</f>
        <v>0</v>
      </c>
      <c r="BH246" s="233">
        <f>IF(N246="sníž. přenesená",J246,0)</f>
        <v>0</v>
      </c>
      <c r="BI246" s="233">
        <f>IF(N246="nulová",J246,0)</f>
        <v>0</v>
      </c>
      <c r="BJ246" s="14" t="s">
        <v>80</v>
      </c>
      <c r="BK246" s="233">
        <f>ROUND(I246*H246,2)</f>
        <v>0</v>
      </c>
      <c r="BL246" s="14" t="s">
        <v>90</v>
      </c>
      <c r="BM246" s="232" t="s">
        <v>411</v>
      </c>
    </row>
    <row r="247" s="1" customFormat="1" ht="16.5" customHeight="1">
      <c r="B247" s="35"/>
      <c r="C247" s="249" t="s">
        <v>412</v>
      </c>
      <c r="D247" s="249" t="s">
        <v>236</v>
      </c>
      <c r="E247" s="250" t="s">
        <v>413</v>
      </c>
      <c r="F247" s="251" t="s">
        <v>414</v>
      </c>
      <c r="G247" s="252" t="s">
        <v>134</v>
      </c>
      <c r="H247" s="253">
        <v>19</v>
      </c>
      <c r="I247" s="254"/>
      <c r="J247" s="255">
        <f>ROUND(I247*H247,2)</f>
        <v>0</v>
      </c>
      <c r="K247" s="251" t="s">
        <v>1</v>
      </c>
      <c r="L247" s="256"/>
      <c r="M247" s="257" t="s">
        <v>1</v>
      </c>
      <c r="N247" s="258" t="s">
        <v>40</v>
      </c>
      <c r="O247" s="83"/>
      <c r="P247" s="230">
        <f>O247*H247</f>
        <v>0</v>
      </c>
      <c r="Q247" s="230">
        <v>0.055</v>
      </c>
      <c r="R247" s="230">
        <f>Q247*H247</f>
        <v>1.0449999999999999</v>
      </c>
      <c r="S247" s="230">
        <v>0</v>
      </c>
      <c r="T247" s="231">
        <f>S247*H247</f>
        <v>0</v>
      </c>
      <c r="AR247" s="232" t="s">
        <v>165</v>
      </c>
      <c r="AT247" s="232" t="s">
        <v>236</v>
      </c>
      <c r="AU247" s="232" t="s">
        <v>84</v>
      </c>
      <c r="AY247" s="14" t="s">
        <v>122</v>
      </c>
      <c r="BE247" s="233">
        <f>IF(N247="základní",J247,0)</f>
        <v>0</v>
      </c>
      <c r="BF247" s="233">
        <f>IF(N247="snížená",J247,0)</f>
        <v>0</v>
      </c>
      <c r="BG247" s="233">
        <f>IF(N247="zákl. přenesená",J247,0)</f>
        <v>0</v>
      </c>
      <c r="BH247" s="233">
        <f>IF(N247="sníž. přenesená",J247,0)</f>
        <v>0</v>
      </c>
      <c r="BI247" s="233">
        <f>IF(N247="nulová",J247,0)</f>
        <v>0</v>
      </c>
      <c r="BJ247" s="14" t="s">
        <v>80</v>
      </c>
      <c r="BK247" s="233">
        <f>ROUND(I247*H247,2)</f>
        <v>0</v>
      </c>
      <c r="BL247" s="14" t="s">
        <v>90</v>
      </c>
      <c r="BM247" s="232" t="s">
        <v>415</v>
      </c>
    </row>
    <row r="248" s="1" customFormat="1" ht="24" customHeight="1">
      <c r="B248" s="35"/>
      <c r="C248" s="221" t="s">
        <v>416</v>
      </c>
      <c r="D248" s="221" t="s">
        <v>124</v>
      </c>
      <c r="E248" s="222" t="s">
        <v>417</v>
      </c>
      <c r="F248" s="223" t="s">
        <v>418</v>
      </c>
      <c r="G248" s="224" t="s">
        <v>155</v>
      </c>
      <c r="H248" s="225">
        <v>47</v>
      </c>
      <c r="I248" s="226"/>
      <c r="J248" s="227">
        <f>ROUND(I248*H248,2)</f>
        <v>0</v>
      </c>
      <c r="K248" s="223" t="s">
        <v>128</v>
      </c>
      <c r="L248" s="40"/>
      <c r="M248" s="228" t="s">
        <v>1</v>
      </c>
      <c r="N248" s="229" t="s">
        <v>40</v>
      </c>
      <c r="O248" s="83"/>
      <c r="P248" s="230">
        <f>O248*H248</f>
        <v>0</v>
      </c>
      <c r="Q248" s="230">
        <v>0</v>
      </c>
      <c r="R248" s="230">
        <f>Q248*H248</f>
        <v>0</v>
      </c>
      <c r="S248" s="230">
        <v>0</v>
      </c>
      <c r="T248" s="231">
        <f>S248*H248</f>
        <v>0</v>
      </c>
      <c r="AR248" s="232" t="s">
        <v>90</v>
      </c>
      <c r="AT248" s="232" t="s">
        <v>124</v>
      </c>
      <c r="AU248" s="232" t="s">
        <v>84</v>
      </c>
      <c r="AY248" s="14" t="s">
        <v>122</v>
      </c>
      <c r="BE248" s="233">
        <f>IF(N248="základní",J248,0)</f>
        <v>0</v>
      </c>
      <c r="BF248" s="233">
        <f>IF(N248="snížená",J248,0)</f>
        <v>0</v>
      </c>
      <c r="BG248" s="233">
        <f>IF(N248="zákl. přenesená",J248,0)</f>
        <v>0</v>
      </c>
      <c r="BH248" s="233">
        <f>IF(N248="sníž. přenesená",J248,0)</f>
        <v>0</v>
      </c>
      <c r="BI248" s="233">
        <f>IF(N248="nulová",J248,0)</f>
        <v>0</v>
      </c>
      <c r="BJ248" s="14" t="s">
        <v>80</v>
      </c>
      <c r="BK248" s="233">
        <f>ROUND(I248*H248,2)</f>
        <v>0</v>
      </c>
      <c r="BL248" s="14" t="s">
        <v>90</v>
      </c>
      <c r="BM248" s="232" t="s">
        <v>419</v>
      </c>
    </row>
    <row r="249" s="1" customFormat="1">
      <c r="B249" s="35"/>
      <c r="C249" s="36"/>
      <c r="D249" s="234" t="s">
        <v>130</v>
      </c>
      <c r="E249" s="36"/>
      <c r="F249" s="235" t="s">
        <v>420</v>
      </c>
      <c r="G249" s="36"/>
      <c r="H249" s="36"/>
      <c r="I249" s="136"/>
      <c r="J249" s="36"/>
      <c r="K249" s="36"/>
      <c r="L249" s="40"/>
      <c r="M249" s="236"/>
      <c r="N249" s="83"/>
      <c r="O249" s="83"/>
      <c r="P249" s="83"/>
      <c r="Q249" s="83"/>
      <c r="R249" s="83"/>
      <c r="S249" s="83"/>
      <c r="T249" s="84"/>
      <c r="AT249" s="14" t="s">
        <v>130</v>
      </c>
      <c r="AU249" s="14" t="s">
        <v>84</v>
      </c>
    </row>
    <row r="250" s="1" customFormat="1" ht="24" customHeight="1">
      <c r="B250" s="35"/>
      <c r="C250" s="221" t="s">
        <v>421</v>
      </c>
      <c r="D250" s="221" t="s">
        <v>124</v>
      </c>
      <c r="E250" s="222" t="s">
        <v>422</v>
      </c>
      <c r="F250" s="223" t="s">
        <v>423</v>
      </c>
      <c r="G250" s="224" t="s">
        <v>155</v>
      </c>
      <c r="H250" s="225">
        <v>47</v>
      </c>
      <c r="I250" s="226"/>
      <c r="J250" s="227">
        <f>ROUND(I250*H250,2)</f>
        <v>0</v>
      </c>
      <c r="K250" s="223" t="s">
        <v>128</v>
      </c>
      <c r="L250" s="40"/>
      <c r="M250" s="228" t="s">
        <v>1</v>
      </c>
      <c r="N250" s="229" t="s">
        <v>40</v>
      </c>
      <c r="O250" s="83"/>
      <c r="P250" s="230">
        <f>O250*H250</f>
        <v>0</v>
      </c>
      <c r="Q250" s="230">
        <v>5.0000000000000002E-05</v>
      </c>
      <c r="R250" s="230">
        <f>Q250*H250</f>
        <v>0.0023500000000000001</v>
      </c>
      <c r="S250" s="230">
        <v>0</v>
      </c>
      <c r="T250" s="231">
        <f>S250*H250</f>
        <v>0</v>
      </c>
      <c r="AR250" s="232" t="s">
        <v>90</v>
      </c>
      <c r="AT250" s="232" t="s">
        <v>124</v>
      </c>
      <c r="AU250" s="232" t="s">
        <v>84</v>
      </c>
      <c r="AY250" s="14" t="s">
        <v>122</v>
      </c>
      <c r="BE250" s="233">
        <f>IF(N250="základní",J250,0)</f>
        <v>0</v>
      </c>
      <c r="BF250" s="233">
        <f>IF(N250="snížená",J250,0)</f>
        <v>0</v>
      </c>
      <c r="BG250" s="233">
        <f>IF(N250="zákl. přenesená",J250,0)</f>
        <v>0</v>
      </c>
      <c r="BH250" s="233">
        <f>IF(N250="sníž. přenesená",J250,0)</f>
        <v>0</v>
      </c>
      <c r="BI250" s="233">
        <f>IF(N250="nulová",J250,0)</f>
        <v>0</v>
      </c>
      <c r="BJ250" s="14" t="s">
        <v>80</v>
      </c>
      <c r="BK250" s="233">
        <f>ROUND(I250*H250,2)</f>
        <v>0</v>
      </c>
      <c r="BL250" s="14" t="s">
        <v>90</v>
      </c>
      <c r="BM250" s="232" t="s">
        <v>424</v>
      </c>
    </row>
    <row r="251" s="1" customFormat="1">
      <c r="B251" s="35"/>
      <c r="C251" s="36"/>
      <c r="D251" s="234" t="s">
        <v>130</v>
      </c>
      <c r="E251" s="36"/>
      <c r="F251" s="235" t="s">
        <v>425</v>
      </c>
      <c r="G251" s="36"/>
      <c r="H251" s="36"/>
      <c r="I251" s="136"/>
      <c r="J251" s="36"/>
      <c r="K251" s="36"/>
      <c r="L251" s="40"/>
      <c r="M251" s="236"/>
      <c r="N251" s="83"/>
      <c r="O251" s="83"/>
      <c r="P251" s="83"/>
      <c r="Q251" s="83"/>
      <c r="R251" s="83"/>
      <c r="S251" s="83"/>
      <c r="T251" s="84"/>
      <c r="AT251" s="14" t="s">
        <v>130</v>
      </c>
      <c r="AU251" s="14" t="s">
        <v>84</v>
      </c>
    </row>
    <row r="252" s="1" customFormat="1" ht="16.5" customHeight="1">
      <c r="B252" s="35"/>
      <c r="C252" s="221" t="s">
        <v>426</v>
      </c>
      <c r="D252" s="221" t="s">
        <v>124</v>
      </c>
      <c r="E252" s="222" t="s">
        <v>427</v>
      </c>
      <c r="F252" s="223" t="s">
        <v>428</v>
      </c>
      <c r="G252" s="224" t="s">
        <v>155</v>
      </c>
      <c r="H252" s="225">
        <v>47</v>
      </c>
      <c r="I252" s="226"/>
      <c r="J252" s="227">
        <f>ROUND(I252*H252,2)</f>
        <v>0</v>
      </c>
      <c r="K252" s="223" t="s">
        <v>128</v>
      </c>
      <c r="L252" s="40"/>
      <c r="M252" s="228" t="s">
        <v>1</v>
      </c>
      <c r="N252" s="229" t="s">
        <v>40</v>
      </c>
      <c r="O252" s="83"/>
      <c r="P252" s="230">
        <f>O252*H252</f>
        <v>0</v>
      </c>
      <c r="Q252" s="230">
        <v>0</v>
      </c>
      <c r="R252" s="230">
        <f>Q252*H252</f>
        <v>0</v>
      </c>
      <c r="S252" s="230">
        <v>0</v>
      </c>
      <c r="T252" s="231">
        <f>S252*H252</f>
        <v>0</v>
      </c>
      <c r="AR252" s="232" t="s">
        <v>90</v>
      </c>
      <c r="AT252" s="232" t="s">
        <v>124</v>
      </c>
      <c r="AU252" s="232" t="s">
        <v>84</v>
      </c>
      <c r="AY252" s="14" t="s">
        <v>122</v>
      </c>
      <c r="BE252" s="233">
        <f>IF(N252="základní",J252,0)</f>
        <v>0</v>
      </c>
      <c r="BF252" s="233">
        <f>IF(N252="snížená",J252,0)</f>
        <v>0</v>
      </c>
      <c r="BG252" s="233">
        <f>IF(N252="zákl. přenesená",J252,0)</f>
        <v>0</v>
      </c>
      <c r="BH252" s="233">
        <f>IF(N252="sníž. přenesená",J252,0)</f>
        <v>0</v>
      </c>
      <c r="BI252" s="233">
        <f>IF(N252="nulová",J252,0)</f>
        <v>0</v>
      </c>
      <c r="BJ252" s="14" t="s">
        <v>80</v>
      </c>
      <c r="BK252" s="233">
        <f>ROUND(I252*H252,2)</f>
        <v>0</v>
      </c>
      <c r="BL252" s="14" t="s">
        <v>90</v>
      </c>
      <c r="BM252" s="232" t="s">
        <v>429</v>
      </c>
    </row>
    <row r="253" s="1" customFormat="1">
      <c r="B253" s="35"/>
      <c r="C253" s="36"/>
      <c r="D253" s="234" t="s">
        <v>130</v>
      </c>
      <c r="E253" s="36"/>
      <c r="F253" s="235" t="s">
        <v>430</v>
      </c>
      <c r="G253" s="36"/>
      <c r="H253" s="36"/>
      <c r="I253" s="136"/>
      <c r="J253" s="36"/>
      <c r="K253" s="36"/>
      <c r="L253" s="40"/>
      <c r="M253" s="236"/>
      <c r="N253" s="83"/>
      <c r="O253" s="83"/>
      <c r="P253" s="83"/>
      <c r="Q253" s="83"/>
      <c r="R253" s="83"/>
      <c r="S253" s="83"/>
      <c r="T253" s="84"/>
      <c r="AT253" s="14" t="s">
        <v>130</v>
      </c>
      <c r="AU253" s="14" t="s">
        <v>84</v>
      </c>
    </row>
    <row r="254" s="1" customFormat="1" ht="16.5" customHeight="1">
      <c r="B254" s="35"/>
      <c r="C254" s="221" t="s">
        <v>431</v>
      </c>
      <c r="D254" s="221" t="s">
        <v>124</v>
      </c>
      <c r="E254" s="222" t="s">
        <v>432</v>
      </c>
      <c r="F254" s="223" t="s">
        <v>433</v>
      </c>
      <c r="G254" s="224" t="s">
        <v>155</v>
      </c>
      <c r="H254" s="225">
        <v>15</v>
      </c>
      <c r="I254" s="226"/>
      <c r="J254" s="227">
        <f>ROUND(I254*H254,2)</f>
        <v>0</v>
      </c>
      <c r="K254" s="223" t="s">
        <v>128</v>
      </c>
      <c r="L254" s="40"/>
      <c r="M254" s="228" t="s">
        <v>1</v>
      </c>
      <c r="N254" s="229" t="s">
        <v>40</v>
      </c>
      <c r="O254" s="83"/>
      <c r="P254" s="230">
        <f>O254*H254</f>
        <v>0</v>
      </c>
      <c r="Q254" s="230">
        <v>3.0000000000000001E-05</v>
      </c>
      <c r="R254" s="230">
        <f>Q254*H254</f>
        <v>0.00044999999999999999</v>
      </c>
      <c r="S254" s="230">
        <v>0</v>
      </c>
      <c r="T254" s="231">
        <f>S254*H254</f>
        <v>0</v>
      </c>
      <c r="AR254" s="232" t="s">
        <v>90</v>
      </c>
      <c r="AT254" s="232" t="s">
        <v>124</v>
      </c>
      <c r="AU254" s="232" t="s">
        <v>84</v>
      </c>
      <c r="AY254" s="14" t="s">
        <v>122</v>
      </c>
      <c r="BE254" s="233">
        <f>IF(N254="základní",J254,0)</f>
        <v>0</v>
      </c>
      <c r="BF254" s="233">
        <f>IF(N254="snížená",J254,0)</f>
        <v>0</v>
      </c>
      <c r="BG254" s="233">
        <f>IF(N254="zákl. přenesená",J254,0)</f>
        <v>0</v>
      </c>
      <c r="BH254" s="233">
        <f>IF(N254="sníž. přenesená",J254,0)</f>
        <v>0</v>
      </c>
      <c r="BI254" s="233">
        <f>IF(N254="nulová",J254,0)</f>
        <v>0</v>
      </c>
      <c r="BJ254" s="14" t="s">
        <v>80</v>
      </c>
      <c r="BK254" s="233">
        <f>ROUND(I254*H254,2)</f>
        <v>0</v>
      </c>
      <c r="BL254" s="14" t="s">
        <v>90</v>
      </c>
      <c r="BM254" s="232" t="s">
        <v>434</v>
      </c>
    </row>
    <row r="255" s="1" customFormat="1">
      <c r="B255" s="35"/>
      <c r="C255" s="36"/>
      <c r="D255" s="234" t="s">
        <v>130</v>
      </c>
      <c r="E255" s="36"/>
      <c r="F255" s="235" t="s">
        <v>430</v>
      </c>
      <c r="G255" s="36"/>
      <c r="H255" s="36"/>
      <c r="I255" s="136"/>
      <c r="J255" s="36"/>
      <c r="K255" s="36"/>
      <c r="L255" s="40"/>
      <c r="M255" s="236"/>
      <c r="N255" s="83"/>
      <c r="O255" s="83"/>
      <c r="P255" s="83"/>
      <c r="Q255" s="83"/>
      <c r="R255" s="83"/>
      <c r="S255" s="83"/>
      <c r="T255" s="84"/>
      <c r="AT255" s="14" t="s">
        <v>130</v>
      </c>
      <c r="AU255" s="14" t="s">
        <v>84</v>
      </c>
    </row>
    <row r="256" s="1" customFormat="1" ht="24" customHeight="1">
      <c r="B256" s="35"/>
      <c r="C256" s="221" t="s">
        <v>435</v>
      </c>
      <c r="D256" s="221" t="s">
        <v>124</v>
      </c>
      <c r="E256" s="222" t="s">
        <v>436</v>
      </c>
      <c r="F256" s="223" t="s">
        <v>437</v>
      </c>
      <c r="G256" s="224" t="s">
        <v>155</v>
      </c>
      <c r="H256" s="225">
        <v>0.5</v>
      </c>
      <c r="I256" s="226"/>
      <c r="J256" s="227">
        <f>ROUND(I256*H256,2)</f>
        <v>0</v>
      </c>
      <c r="K256" s="223" t="s">
        <v>128</v>
      </c>
      <c r="L256" s="40"/>
      <c r="M256" s="228" t="s">
        <v>1</v>
      </c>
      <c r="N256" s="229" t="s">
        <v>40</v>
      </c>
      <c r="O256" s="83"/>
      <c r="P256" s="230">
        <f>O256*H256</f>
        <v>0</v>
      </c>
      <c r="Q256" s="230">
        <v>0.29221000000000003</v>
      </c>
      <c r="R256" s="230">
        <f>Q256*H256</f>
        <v>0.14610500000000001</v>
      </c>
      <c r="S256" s="230">
        <v>0</v>
      </c>
      <c r="T256" s="231">
        <f>S256*H256</f>
        <v>0</v>
      </c>
      <c r="AR256" s="232" t="s">
        <v>90</v>
      </c>
      <c r="AT256" s="232" t="s">
        <v>124</v>
      </c>
      <c r="AU256" s="232" t="s">
        <v>84</v>
      </c>
      <c r="AY256" s="14" t="s">
        <v>122</v>
      </c>
      <c r="BE256" s="233">
        <f>IF(N256="základní",J256,0)</f>
        <v>0</v>
      </c>
      <c r="BF256" s="233">
        <f>IF(N256="snížená",J256,0)</f>
        <v>0</v>
      </c>
      <c r="BG256" s="233">
        <f>IF(N256="zákl. přenesená",J256,0)</f>
        <v>0</v>
      </c>
      <c r="BH256" s="233">
        <f>IF(N256="sníž. přenesená",J256,0)</f>
        <v>0</v>
      </c>
      <c r="BI256" s="233">
        <f>IF(N256="nulová",J256,0)</f>
        <v>0</v>
      </c>
      <c r="BJ256" s="14" t="s">
        <v>80</v>
      </c>
      <c r="BK256" s="233">
        <f>ROUND(I256*H256,2)</f>
        <v>0</v>
      </c>
      <c r="BL256" s="14" t="s">
        <v>90</v>
      </c>
      <c r="BM256" s="232" t="s">
        <v>438</v>
      </c>
    </row>
    <row r="257" s="1" customFormat="1">
      <c r="B257" s="35"/>
      <c r="C257" s="36"/>
      <c r="D257" s="234" t="s">
        <v>130</v>
      </c>
      <c r="E257" s="36"/>
      <c r="F257" s="235" t="s">
        <v>439</v>
      </c>
      <c r="G257" s="36"/>
      <c r="H257" s="36"/>
      <c r="I257" s="136"/>
      <c r="J257" s="36"/>
      <c r="K257" s="36"/>
      <c r="L257" s="40"/>
      <c r="M257" s="236"/>
      <c r="N257" s="83"/>
      <c r="O257" s="83"/>
      <c r="P257" s="83"/>
      <c r="Q257" s="83"/>
      <c r="R257" s="83"/>
      <c r="S257" s="83"/>
      <c r="T257" s="84"/>
      <c r="AT257" s="14" t="s">
        <v>130</v>
      </c>
      <c r="AU257" s="14" t="s">
        <v>84</v>
      </c>
    </row>
    <row r="258" s="1" customFormat="1" ht="16.5" customHeight="1">
      <c r="B258" s="35"/>
      <c r="C258" s="249" t="s">
        <v>440</v>
      </c>
      <c r="D258" s="249" t="s">
        <v>236</v>
      </c>
      <c r="E258" s="250" t="s">
        <v>441</v>
      </c>
      <c r="F258" s="251" t="s">
        <v>442</v>
      </c>
      <c r="G258" s="252" t="s">
        <v>134</v>
      </c>
      <c r="H258" s="253">
        <v>1</v>
      </c>
      <c r="I258" s="254"/>
      <c r="J258" s="255">
        <f>ROUND(I258*H258,2)</f>
        <v>0</v>
      </c>
      <c r="K258" s="251" t="s">
        <v>1</v>
      </c>
      <c r="L258" s="256"/>
      <c r="M258" s="257" t="s">
        <v>1</v>
      </c>
      <c r="N258" s="258" t="s">
        <v>40</v>
      </c>
      <c r="O258" s="83"/>
      <c r="P258" s="230">
        <f>O258*H258</f>
        <v>0</v>
      </c>
      <c r="Q258" s="230">
        <v>0.021899999999999999</v>
      </c>
      <c r="R258" s="230">
        <f>Q258*H258</f>
        <v>0.021899999999999999</v>
      </c>
      <c r="S258" s="230">
        <v>0</v>
      </c>
      <c r="T258" s="231">
        <f>S258*H258</f>
        <v>0</v>
      </c>
      <c r="AR258" s="232" t="s">
        <v>165</v>
      </c>
      <c r="AT258" s="232" t="s">
        <v>236</v>
      </c>
      <c r="AU258" s="232" t="s">
        <v>84</v>
      </c>
      <c r="AY258" s="14" t="s">
        <v>122</v>
      </c>
      <c r="BE258" s="233">
        <f>IF(N258="základní",J258,0)</f>
        <v>0</v>
      </c>
      <c r="BF258" s="233">
        <f>IF(N258="snížená",J258,0)</f>
        <v>0</v>
      </c>
      <c r="BG258" s="233">
        <f>IF(N258="zákl. přenesená",J258,0)</f>
        <v>0</v>
      </c>
      <c r="BH258" s="233">
        <f>IF(N258="sníž. přenesená",J258,0)</f>
        <v>0</v>
      </c>
      <c r="BI258" s="233">
        <f>IF(N258="nulová",J258,0)</f>
        <v>0</v>
      </c>
      <c r="BJ258" s="14" t="s">
        <v>80</v>
      </c>
      <c r="BK258" s="233">
        <f>ROUND(I258*H258,2)</f>
        <v>0</v>
      </c>
      <c r="BL258" s="14" t="s">
        <v>90</v>
      </c>
      <c r="BM258" s="232" t="s">
        <v>443</v>
      </c>
    </row>
    <row r="259" s="1" customFormat="1" ht="24" customHeight="1">
      <c r="B259" s="35"/>
      <c r="C259" s="249" t="s">
        <v>444</v>
      </c>
      <c r="D259" s="249" t="s">
        <v>236</v>
      </c>
      <c r="E259" s="250" t="s">
        <v>445</v>
      </c>
      <c r="F259" s="251" t="s">
        <v>446</v>
      </c>
      <c r="G259" s="252" t="s">
        <v>134</v>
      </c>
      <c r="H259" s="253">
        <v>2</v>
      </c>
      <c r="I259" s="254"/>
      <c r="J259" s="255">
        <f>ROUND(I259*H259,2)</f>
        <v>0</v>
      </c>
      <c r="K259" s="251" t="s">
        <v>128</v>
      </c>
      <c r="L259" s="256"/>
      <c r="M259" s="257" t="s">
        <v>1</v>
      </c>
      <c r="N259" s="258" t="s">
        <v>40</v>
      </c>
      <c r="O259" s="83"/>
      <c r="P259" s="230">
        <f>O259*H259</f>
        <v>0</v>
      </c>
      <c r="Q259" s="230">
        <v>0.0013500000000000001</v>
      </c>
      <c r="R259" s="230">
        <f>Q259*H259</f>
        <v>0.0027000000000000001</v>
      </c>
      <c r="S259" s="230">
        <v>0</v>
      </c>
      <c r="T259" s="231">
        <f>S259*H259</f>
        <v>0</v>
      </c>
      <c r="AR259" s="232" t="s">
        <v>165</v>
      </c>
      <c r="AT259" s="232" t="s">
        <v>236</v>
      </c>
      <c r="AU259" s="232" t="s">
        <v>84</v>
      </c>
      <c r="AY259" s="14" t="s">
        <v>122</v>
      </c>
      <c r="BE259" s="233">
        <f>IF(N259="základní",J259,0)</f>
        <v>0</v>
      </c>
      <c r="BF259" s="233">
        <f>IF(N259="snížená",J259,0)</f>
        <v>0</v>
      </c>
      <c r="BG259" s="233">
        <f>IF(N259="zákl. přenesená",J259,0)</f>
        <v>0</v>
      </c>
      <c r="BH259" s="233">
        <f>IF(N259="sníž. přenesená",J259,0)</f>
        <v>0</v>
      </c>
      <c r="BI259" s="233">
        <f>IF(N259="nulová",J259,0)</f>
        <v>0</v>
      </c>
      <c r="BJ259" s="14" t="s">
        <v>80</v>
      </c>
      <c r="BK259" s="233">
        <f>ROUND(I259*H259,2)</f>
        <v>0</v>
      </c>
      <c r="BL259" s="14" t="s">
        <v>90</v>
      </c>
      <c r="BM259" s="232" t="s">
        <v>447</v>
      </c>
    </row>
    <row r="260" s="1" customFormat="1" ht="24" customHeight="1">
      <c r="B260" s="35"/>
      <c r="C260" s="249" t="s">
        <v>448</v>
      </c>
      <c r="D260" s="249" t="s">
        <v>236</v>
      </c>
      <c r="E260" s="250" t="s">
        <v>449</v>
      </c>
      <c r="F260" s="251" t="s">
        <v>450</v>
      </c>
      <c r="G260" s="252" t="s">
        <v>134</v>
      </c>
      <c r="H260" s="253">
        <v>1</v>
      </c>
      <c r="I260" s="254"/>
      <c r="J260" s="255">
        <f>ROUND(I260*H260,2)</f>
        <v>0</v>
      </c>
      <c r="K260" s="251" t="s">
        <v>128</v>
      </c>
      <c r="L260" s="256"/>
      <c r="M260" s="259" t="s">
        <v>1</v>
      </c>
      <c r="N260" s="260" t="s">
        <v>40</v>
      </c>
      <c r="O260" s="261"/>
      <c r="P260" s="262">
        <f>O260*H260</f>
        <v>0</v>
      </c>
      <c r="Q260" s="262">
        <v>0.0033999999999999998</v>
      </c>
      <c r="R260" s="262">
        <f>Q260*H260</f>
        <v>0.0033999999999999998</v>
      </c>
      <c r="S260" s="262">
        <v>0</v>
      </c>
      <c r="T260" s="263">
        <f>S260*H260</f>
        <v>0</v>
      </c>
      <c r="AR260" s="232" t="s">
        <v>165</v>
      </c>
      <c r="AT260" s="232" t="s">
        <v>236</v>
      </c>
      <c r="AU260" s="232" t="s">
        <v>84</v>
      </c>
      <c r="AY260" s="14" t="s">
        <v>122</v>
      </c>
      <c r="BE260" s="233">
        <f>IF(N260="základní",J260,0)</f>
        <v>0</v>
      </c>
      <c r="BF260" s="233">
        <f>IF(N260="snížená",J260,0)</f>
        <v>0</v>
      </c>
      <c r="BG260" s="233">
        <f>IF(N260="zákl. přenesená",J260,0)</f>
        <v>0</v>
      </c>
      <c r="BH260" s="233">
        <f>IF(N260="sníž. přenesená",J260,0)</f>
        <v>0</v>
      </c>
      <c r="BI260" s="233">
        <f>IF(N260="nulová",J260,0)</f>
        <v>0</v>
      </c>
      <c r="BJ260" s="14" t="s">
        <v>80</v>
      </c>
      <c r="BK260" s="233">
        <f>ROUND(I260*H260,2)</f>
        <v>0</v>
      </c>
      <c r="BL260" s="14" t="s">
        <v>90</v>
      </c>
      <c r="BM260" s="232" t="s">
        <v>451</v>
      </c>
    </row>
    <row r="261" s="1" customFormat="1" ht="6.96" customHeight="1">
      <c r="B261" s="58"/>
      <c r="C261" s="59"/>
      <c r="D261" s="59"/>
      <c r="E261" s="59"/>
      <c r="F261" s="59"/>
      <c r="G261" s="59"/>
      <c r="H261" s="59"/>
      <c r="I261" s="170"/>
      <c r="J261" s="59"/>
      <c r="K261" s="59"/>
      <c r="L261" s="40"/>
    </row>
  </sheetData>
  <sheetProtection sheet="1" autoFilter="0" formatColumns="0" formatRows="0" objects="1" scenarios="1" spinCount="100000" saltValue="W3vZHH89QFuvS+dq9W3R4ep2EkJEIyAQXJFxJpnXn3DLtL97HHEDP4xTYJ1ntCW94EySUpp8NXGGPyaJeDJWmw==" hashValue="PNCebpLVQqmnhlWDDN4J+P4a5DnQpKNxCmBnQIOa7Sr2s2lStxUShCZkBPysolp+h7t2z+871t+iByl2/hl4tg==" algorithmName="SHA-512" password="CC35"/>
  <autoFilter ref="C121:K260"/>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28" customWidth="1"/>
    <col min="10" max="10" width="20.17" customWidth="1"/>
    <col min="11" max="11" width="20.17" hidden="1"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4" t="s">
        <v>86</v>
      </c>
    </row>
    <row r="3" ht="6.96" customHeight="1">
      <c r="B3" s="129"/>
      <c r="C3" s="130"/>
      <c r="D3" s="130"/>
      <c r="E3" s="130"/>
      <c r="F3" s="130"/>
      <c r="G3" s="130"/>
      <c r="H3" s="130"/>
      <c r="I3" s="131"/>
      <c r="J3" s="130"/>
      <c r="K3" s="130"/>
      <c r="L3" s="17"/>
      <c r="AT3" s="14" t="s">
        <v>84</v>
      </c>
    </row>
    <row r="4" ht="24.96" customHeight="1">
      <c r="B4" s="17"/>
      <c r="D4" s="132" t="s">
        <v>93</v>
      </c>
      <c r="L4" s="17"/>
      <c r="M4" s="133" t="s">
        <v>10</v>
      </c>
      <c r="AT4" s="14" t="s">
        <v>4</v>
      </c>
    </row>
    <row r="5" ht="6.96" customHeight="1">
      <c r="B5" s="17"/>
      <c r="L5" s="17"/>
    </row>
    <row r="6" ht="12" customHeight="1">
      <c r="B6" s="17"/>
      <c r="D6" s="134" t="s">
        <v>16</v>
      </c>
      <c r="L6" s="17"/>
    </row>
    <row r="7" ht="16.5" customHeight="1">
      <c r="B7" s="17"/>
      <c r="E7" s="135" t="str">
        <f>'Rekapitulace stavby'!K6</f>
        <v>Parkoviště uvnitř areálu ČRo Plzeň, Náměstí Míru 10, Plzeň</v>
      </c>
      <c r="F7" s="134"/>
      <c r="G7" s="134"/>
      <c r="H7" s="134"/>
      <c r="L7" s="17"/>
    </row>
    <row r="8" s="1" customFormat="1" ht="12" customHeight="1">
      <c r="B8" s="40"/>
      <c r="D8" s="134" t="s">
        <v>94</v>
      </c>
      <c r="I8" s="136"/>
      <c r="L8" s="40"/>
    </row>
    <row r="9" s="1" customFormat="1" ht="36.96" customHeight="1">
      <c r="B9" s="40"/>
      <c r="E9" s="137" t="s">
        <v>452</v>
      </c>
      <c r="F9" s="1"/>
      <c r="G9" s="1"/>
      <c r="H9" s="1"/>
      <c r="I9" s="136"/>
      <c r="L9" s="40"/>
    </row>
    <row r="10" s="1" customFormat="1">
      <c r="B10" s="40"/>
      <c r="I10" s="136"/>
      <c r="L10" s="40"/>
    </row>
    <row r="11" s="1" customFormat="1" ht="12" customHeight="1">
      <c r="B11" s="40"/>
      <c r="D11" s="134" t="s">
        <v>18</v>
      </c>
      <c r="F11" s="138" t="s">
        <v>1</v>
      </c>
      <c r="I11" s="139" t="s">
        <v>19</v>
      </c>
      <c r="J11" s="138" t="s">
        <v>1</v>
      </c>
      <c r="L11" s="40"/>
    </row>
    <row r="12" s="1" customFormat="1" ht="12" customHeight="1">
      <c r="B12" s="40"/>
      <c r="D12" s="134" t="s">
        <v>20</v>
      </c>
      <c r="F12" s="138" t="s">
        <v>21</v>
      </c>
      <c r="I12" s="139" t="s">
        <v>22</v>
      </c>
      <c r="J12" s="140" t="str">
        <f>'Rekapitulace stavby'!AN8</f>
        <v>15. 12. 2017</v>
      </c>
      <c r="L12" s="40"/>
    </row>
    <row r="13" s="1" customFormat="1" ht="10.8" customHeight="1">
      <c r="B13" s="40"/>
      <c r="I13" s="136"/>
      <c r="L13" s="40"/>
    </row>
    <row r="14" s="1" customFormat="1" ht="12" customHeight="1">
      <c r="B14" s="40"/>
      <c r="D14" s="134" t="s">
        <v>24</v>
      </c>
      <c r="I14" s="139" t="s">
        <v>25</v>
      </c>
      <c r="J14" s="138" t="s">
        <v>1</v>
      </c>
      <c r="L14" s="40"/>
    </row>
    <row r="15" s="1" customFormat="1" ht="18" customHeight="1">
      <c r="B15" s="40"/>
      <c r="E15" s="138" t="s">
        <v>26</v>
      </c>
      <c r="I15" s="139" t="s">
        <v>27</v>
      </c>
      <c r="J15" s="138" t="s">
        <v>1</v>
      </c>
      <c r="L15" s="40"/>
    </row>
    <row r="16" s="1" customFormat="1" ht="6.96" customHeight="1">
      <c r="B16" s="40"/>
      <c r="I16" s="136"/>
      <c r="L16" s="40"/>
    </row>
    <row r="17" s="1" customFormat="1" ht="12" customHeight="1">
      <c r="B17" s="40"/>
      <c r="D17" s="134" t="s">
        <v>28</v>
      </c>
      <c r="I17" s="139" t="s">
        <v>25</v>
      </c>
      <c r="J17" s="30" t="str">
        <f>'Rekapitulace stavby'!AN13</f>
        <v>Vyplň údaj</v>
      </c>
      <c r="L17" s="40"/>
    </row>
    <row r="18" s="1" customFormat="1" ht="18" customHeight="1">
      <c r="B18" s="40"/>
      <c r="E18" s="30" t="str">
        <f>'Rekapitulace stavby'!E14</f>
        <v>Vyplň údaj</v>
      </c>
      <c r="F18" s="138"/>
      <c r="G18" s="138"/>
      <c r="H18" s="138"/>
      <c r="I18" s="139" t="s">
        <v>27</v>
      </c>
      <c r="J18" s="30" t="str">
        <f>'Rekapitulace stavby'!AN14</f>
        <v>Vyplň údaj</v>
      </c>
      <c r="L18" s="40"/>
    </row>
    <row r="19" s="1" customFormat="1" ht="6.96" customHeight="1">
      <c r="B19" s="40"/>
      <c r="I19" s="136"/>
      <c r="L19" s="40"/>
    </row>
    <row r="20" s="1" customFormat="1" ht="12" customHeight="1">
      <c r="B20" s="40"/>
      <c r="D20" s="134" t="s">
        <v>30</v>
      </c>
      <c r="I20" s="139" t="s">
        <v>25</v>
      </c>
      <c r="J20" s="138" t="str">
        <f>IF('Rekapitulace stavby'!AN16="","",'Rekapitulace stavby'!AN16)</f>
        <v/>
      </c>
      <c r="L20" s="40"/>
    </row>
    <row r="21" s="1" customFormat="1" ht="18" customHeight="1">
      <c r="B21" s="40"/>
      <c r="E21" s="138" t="str">
        <f>IF('Rekapitulace stavby'!E17="","",'Rekapitulace stavby'!E17)</f>
        <v xml:space="preserve"> </v>
      </c>
      <c r="I21" s="139" t="s">
        <v>27</v>
      </c>
      <c r="J21" s="138" t="str">
        <f>IF('Rekapitulace stavby'!AN17="","",'Rekapitulace stavby'!AN17)</f>
        <v/>
      </c>
      <c r="L21" s="40"/>
    </row>
    <row r="22" s="1" customFormat="1" ht="6.96" customHeight="1">
      <c r="B22" s="40"/>
      <c r="I22" s="136"/>
      <c r="L22" s="40"/>
    </row>
    <row r="23" s="1" customFormat="1" ht="12" customHeight="1">
      <c r="B23" s="40"/>
      <c r="D23" s="134" t="s">
        <v>32</v>
      </c>
      <c r="I23" s="139" t="s">
        <v>25</v>
      </c>
      <c r="J23" s="138" t="str">
        <f>IF('Rekapitulace stavby'!AN19="","",'Rekapitulace stavby'!AN19)</f>
        <v/>
      </c>
      <c r="L23" s="40"/>
    </row>
    <row r="24" s="1" customFormat="1" ht="18" customHeight="1">
      <c r="B24" s="40"/>
      <c r="E24" s="138" t="str">
        <f>IF('Rekapitulace stavby'!E20="","",'Rekapitulace stavby'!E20)</f>
        <v>Zítek</v>
      </c>
      <c r="I24" s="139" t="s">
        <v>27</v>
      </c>
      <c r="J24" s="138" t="str">
        <f>IF('Rekapitulace stavby'!AN20="","",'Rekapitulace stavby'!AN20)</f>
        <v/>
      </c>
      <c r="L24" s="40"/>
    </row>
    <row r="25" s="1" customFormat="1" ht="6.96" customHeight="1">
      <c r="B25" s="40"/>
      <c r="I25" s="136"/>
      <c r="L25" s="40"/>
    </row>
    <row r="26" s="1" customFormat="1" ht="12" customHeight="1">
      <c r="B26" s="40"/>
      <c r="D26" s="134" t="s">
        <v>34</v>
      </c>
      <c r="I26" s="136"/>
      <c r="L26" s="40"/>
    </row>
    <row r="27" s="7" customFormat="1" ht="16.5" customHeight="1">
      <c r="B27" s="141"/>
      <c r="E27" s="142" t="s">
        <v>1</v>
      </c>
      <c r="F27" s="142"/>
      <c r="G27" s="142"/>
      <c r="H27" s="142"/>
      <c r="I27" s="143"/>
      <c r="L27" s="141"/>
    </row>
    <row r="28" s="1" customFormat="1" ht="6.96" customHeight="1">
      <c r="B28" s="40"/>
      <c r="I28" s="136"/>
      <c r="L28" s="40"/>
    </row>
    <row r="29" s="1" customFormat="1" ht="6.96" customHeight="1">
      <c r="B29" s="40"/>
      <c r="D29" s="75"/>
      <c r="E29" s="75"/>
      <c r="F29" s="75"/>
      <c r="G29" s="75"/>
      <c r="H29" s="75"/>
      <c r="I29" s="144"/>
      <c r="J29" s="75"/>
      <c r="K29" s="75"/>
      <c r="L29" s="40"/>
    </row>
    <row r="30" s="1" customFormat="1" ht="25.44" customHeight="1">
      <c r="B30" s="40"/>
      <c r="D30" s="145" t="s">
        <v>35</v>
      </c>
      <c r="I30" s="136"/>
      <c r="J30" s="146">
        <f>ROUND(J118, 2)</f>
        <v>0</v>
      </c>
      <c r="L30" s="40"/>
    </row>
    <row r="31" s="1" customFormat="1" ht="6.96" customHeight="1">
      <c r="B31" s="40"/>
      <c r="D31" s="75"/>
      <c r="E31" s="75"/>
      <c r="F31" s="75"/>
      <c r="G31" s="75"/>
      <c r="H31" s="75"/>
      <c r="I31" s="144"/>
      <c r="J31" s="75"/>
      <c r="K31" s="75"/>
      <c r="L31" s="40"/>
    </row>
    <row r="32" s="1" customFormat="1" ht="14.4" customHeight="1">
      <c r="B32" s="40"/>
      <c r="F32" s="147" t="s">
        <v>37</v>
      </c>
      <c r="I32" s="148" t="s">
        <v>36</v>
      </c>
      <c r="J32" s="147" t="s">
        <v>38</v>
      </c>
      <c r="L32" s="40"/>
    </row>
    <row r="33" s="1" customFormat="1" ht="14.4" customHeight="1">
      <c r="B33" s="40"/>
      <c r="D33" s="149" t="s">
        <v>39</v>
      </c>
      <c r="E33" s="134" t="s">
        <v>40</v>
      </c>
      <c r="F33" s="150">
        <f>ROUND((SUM(BE118:BE157)),  2)</f>
        <v>0</v>
      </c>
      <c r="I33" s="151">
        <v>0.20999999999999999</v>
      </c>
      <c r="J33" s="150">
        <f>ROUND(((SUM(BE118:BE157))*I33),  2)</f>
        <v>0</v>
      </c>
      <c r="L33" s="40"/>
    </row>
    <row r="34" s="1" customFormat="1" ht="14.4" customHeight="1">
      <c r="B34" s="40"/>
      <c r="E34" s="134" t="s">
        <v>41</v>
      </c>
      <c r="F34" s="150">
        <f>ROUND((SUM(BF118:BF157)),  2)</f>
        <v>0</v>
      </c>
      <c r="I34" s="151">
        <v>0.14999999999999999</v>
      </c>
      <c r="J34" s="150">
        <f>ROUND(((SUM(BF118:BF157))*I34),  2)</f>
        <v>0</v>
      </c>
      <c r="L34" s="40"/>
    </row>
    <row r="35" hidden="1" s="1" customFormat="1" ht="14.4" customHeight="1">
      <c r="B35" s="40"/>
      <c r="E35" s="134" t="s">
        <v>42</v>
      </c>
      <c r="F35" s="150">
        <f>ROUND((SUM(BG118:BG157)),  2)</f>
        <v>0</v>
      </c>
      <c r="I35" s="151">
        <v>0.20999999999999999</v>
      </c>
      <c r="J35" s="150">
        <f>0</f>
        <v>0</v>
      </c>
      <c r="L35" s="40"/>
    </row>
    <row r="36" hidden="1" s="1" customFormat="1" ht="14.4" customHeight="1">
      <c r="B36" s="40"/>
      <c r="E36" s="134" t="s">
        <v>43</v>
      </c>
      <c r="F36" s="150">
        <f>ROUND((SUM(BH118:BH157)),  2)</f>
        <v>0</v>
      </c>
      <c r="I36" s="151">
        <v>0.14999999999999999</v>
      </c>
      <c r="J36" s="150">
        <f>0</f>
        <v>0</v>
      </c>
      <c r="L36" s="40"/>
    </row>
    <row r="37" hidden="1" s="1" customFormat="1" ht="14.4" customHeight="1">
      <c r="B37" s="40"/>
      <c r="E37" s="134" t="s">
        <v>44</v>
      </c>
      <c r="F37" s="150">
        <f>ROUND((SUM(BI118:BI157)),  2)</f>
        <v>0</v>
      </c>
      <c r="I37" s="151">
        <v>0</v>
      </c>
      <c r="J37" s="150">
        <f>0</f>
        <v>0</v>
      </c>
      <c r="L37" s="40"/>
    </row>
    <row r="38" s="1" customFormat="1" ht="6.96" customHeight="1">
      <c r="B38" s="40"/>
      <c r="I38" s="136"/>
      <c r="L38" s="40"/>
    </row>
    <row r="39" s="1" customFormat="1" ht="25.44" customHeight="1">
      <c r="B39" s="40"/>
      <c r="C39" s="152"/>
      <c r="D39" s="153" t="s">
        <v>45</v>
      </c>
      <c r="E39" s="154"/>
      <c r="F39" s="154"/>
      <c r="G39" s="155" t="s">
        <v>46</v>
      </c>
      <c r="H39" s="156" t="s">
        <v>47</v>
      </c>
      <c r="I39" s="157"/>
      <c r="J39" s="158">
        <f>SUM(J30:J37)</f>
        <v>0</v>
      </c>
      <c r="K39" s="159"/>
      <c r="L39" s="40"/>
    </row>
    <row r="40" s="1" customFormat="1" ht="14.4" customHeight="1">
      <c r="B40" s="40"/>
      <c r="I40" s="136"/>
      <c r="L40" s="40"/>
    </row>
    <row r="41" ht="14.4" customHeight="1">
      <c r="B41" s="17"/>
      <c r="L41" s="17"/>
    </row>
    <row r="42" ht="14.4" customHeight="1">
      <c r="B42" s="17"/>
      <c r="L42" s="17"/>
    </row>
    <row r="43" ht="14.4" customHeight="1">
      <c r="B43" s="17"/>
      <c r="L43" s="17"/>
    </row>
    <row r="44" ht="14.4" customHeight="1">
      <c r="B44" s="17"/>
      <c r="L44" s="17"/>
    </row>
    <row r="45" ht="14.4" customHeight="1">
      <c r="B45" s="17"/>
      <c r="L45" s="17"/>
    </row>
    <row r="46" ht="14.4" customHeight="1">
      <c r="B46" s="17"/>
      <c r="L46" s="17"/>
    </row>
    <row r="47" ht="14.4" customHeight="1">
      <c r="B47" s="17"/>
      <c r="L47" s="17"/>
    </row>
    <row r="48" ht="14.4" customHeight="1">
      <c r="B48" s="17"/>
      <c r="L48" s="17"/>
    </row>
    <row r="49" ht="14.4" customHeight="1">
      <c r="B49" s="17"/>
      <c r="L49" s="17"/>
    </row>
    <row r="50" s="1" customFormat="1" ht="14.4" customHeight="1">
      <c r="B50" s="40"/>
      <c r="D50" s="160" t="s">
        <v>48</v>
      </c>
      <c r="E50" s="161"/>
      <c r="F50" s="161"/>
      <c r="G50" s="160" t="s">
        <v>49</v>
      </c>
      <c r="H50" s="161"/>
      <c r="I50" s="162"/>
      <c r="J50" s="161"/>
      <c r="K50" s="161"/>
      <c r="L50" s="4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1" customFormat="1">
      <c r="B61" s="40"/>
      <c r="D61" s="163" t="s">
        <v>50</v>
      </c>
      <c r="E61" s="164"/>
      <c r="F61" s="165" t="s">
        <v>51</v>
      </c>
      <c r="G61" s="163" t="s">
        <v>50</v>
      </c>
      <c r="H61" s="164"/>
      <c r="I61" s="166"/>
      <c r="J61" s="167" t="s">
        <v>51</v>
      </c>
      <c r="K61" s="164"/>
      <c r="L61" s="40"/>
    </row>
    <row r="62">
      <c r="B62" s="17"/>
      <c r="L62" s="17"/>
    </row>
    <row r="63">
      <c r="B63" s="17"/>
      <c r="L63" s="17"/>
    </row>
    <row r="64">
      <c r="B64" s="17"/>
      <c r="L64" s="17"/>
    </row>
    <row r="65" s="1" customFormat="1">
      <c r="B65" s="40"/>
      <c r="D65" s="160" t="s">
        <v>52</v>
      </c>
      <c r="E65" s="161"/>
      <c r="F65" s="161"/>
      <c r="G65" s="160" t="s">
        <v>53</v>
      </c>
      <c r="H65" s="161"/>
      <c r="I65" s="162"/>
      <c r="J65" s="161"/>
      <c r="K65" s="161"/>
      <c r="L65" s="40"/>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1" customFormat="1">
      <c r="B76" s="40"/>
      <c r="D76" s="163" t="s">
        <v>50</v>
      </c>
      <c r="E76" s="164"/>
      <c r="F76" s="165" t="s">
        <v>51</v>
      </c>
      <c r="G76" s="163" t="s">
        <v>50</v>
      </c>
      <c r="H76" s="164"/>
      <c r="I76" s="166"/>
      <c r="J76" s="167" t="s">
        <v>51</v>
      </c>
      <c r="K76" s="164"/>
      <c r="L76" s="40"/>
    </row>
    <row r="77" s="1" customFormat="1" ht="14.4" customHeight="1">
      <c r="B77" s="168"/>
      <c r="C77" s="169"/>
      <c r="D77" s="169"/>
      <c r="E77" s="169"/>
      <c r="F77" s="169"/>
      <c r="G77" s="169"/>
      <c r="H77" s="169"/>
      <c r="I77" s="170"/>
      <c r="J77" s="169"/>
      <c r="K77" s="169"/>
      <c r="L77" s="40"/>
    </row>
    <row r="81" s="1" customFormat="1" ht="6.96" customHeight="1">
      <c r="B81" s="171"/>
      <c r="C81" s="172"/>
      <c r="D81" s="172"/>
      <c r="E81" s="172"/>
      <c r="F81" s="172"/>
      <c r="G81" s="172"/>
      <c r="H81" s="172"/>
      <c r="I81" s="173"/>
      <c r="J81" s="172"/>
      <c r="K81" s="172"/>
      <c r="L81" s="40"/>
    </row>
    <row r="82" s="1" customFormat="1" ht="24.96" customHeight="1">
      <c r="B82" s="35"/>
      <c r="C82" s="20" t="s">
        <v>96</v>
      </c>
      <c r="D82" s="36"/>
      <c r="E82" s="36"/>
      <c r="F82" s="36"/>
      <c r="G82" s="36"/>
      <c r="H82" s="36"/>
      <c r="I82" s="136"/>
      <c r="J82" s="36"/>
      <c r="K82" s="36"/>
      <c r="L82" s="40"/>
    </row>
    <row r="83" s="1" customFormat="1" ht="6.96" customHeight="1">
      <c r="B83" s="35"/>
      <c r="C83" s="36"/>
      <c r="D83" s="36"/>
      <c r="E83" s="36"/>
      <c r="F83" s="36"/>
      <c r="G83" s="36"/>
      <c r="H83" s="36"/>
      <c r="I83" s="136"/>
      <c r="J83" s="36"/>
      <c r="K83" s="36"/>
      <c r="L83" s="40"/>
    </row>
    <row r="84" s="1" customFormat="1" ht="12" customHeight="1">
      <c r="B84" s="35"/>
      <c r="C84" s="29" t="s">
        <v>16</v>
      </c>
      <c r="D84" s="36"/>
      <c r="E84" s="36"/>
      <c r="F84" s="36"/>
      <c r="G84" s="36"/>
      <c r="H84" s="36"/>
      <c r="I84" s="136"/>
      <c r="J84" s="36"/>
      <c r="K84" s="36"/>
      <c r="L84" s="40"/>
    </row>
    <row r="85" s="1" customFormat="1" ht="16.5" customHeight="1">
      <c r="B85" s="35"/>
      <c r="C85" s="36"/>
      <c r="D85" s="36"/>
      <c r="E85" s="174" t="str">
        <f>E7</f>
        <v>Parkoviště uvnitř areálu ČRo Plzeň, Náměstí Míru 10, Plzeň</v>
      </c>
      <c r="F85" s="29"/>
      <c r="G85" s="29"/>
      <c r="H85" s="29"/>
      <c r="I85" s="136"/>
      <c r="J85" s="36"/>
      <c r="K85" s="36"/>
      <c r="L85" s="40"/>
    </row>
    <row r="86" s="1" customFormat="1" ht="12" customHeight="1">
      <c r="B86" s="35"/>
      <c r="C86" s="29" t="s">
        <v>94</v>
      </c>
      <c r="D86" s="36"/>
      <c r="E86" s="36"/>
      <c r="F86" s="36"/>
      <c r="G86" s="36"/>
      <c r="H86" s="36"/>
      <c r="I86" s="136"/>
      <c r="J86" s="36"/>
      <c r="K86" s="36"/>
      <c r="L86" s="40"/>
    </row>
    <row r="87" s="1" customFormat="1" ht="16.5" customHeight="1">
      <c r="B87" s="35"/>
      <c r="C87" s="36"/>
      <c r="D87" s="36"/>
      <c r="E87" s="68" t="str">
        <f>E9</f>
        <v>2 - Elektroinstalace</v>
      </c>
      <c r="F87" s="36"/>
      <c r="G87" s="36"/>
      <c r="H87" s="36"/>
      <c r="I87" s="136"/>
      <c r="J87" s="36"/>
      <c r="K87" s="36"/>
      <c r="L87" s="40"/>
    </row>
    <row r="88" s="1" customFormat="1" ht="6.96" customHeight="1">
      <c r="B88" s="35"/>
      <c r="C88" s="36"/>
      <c r="D88" s="36"/>
      <c r="E88" s="36"/>
      <c r="F88" s="36"/>
      <c r="G88" s="36"/>
      <c r="H88" s="36"/>
      <c r="I88" s="136"/>
      <c r="J88" s="36"/>
      <c r="K88" s="36"/>
      <c r="L88" s="40"/>
    </row>
    <row r="89" s="1" customFormat="1" ht="12" customHeight="1">
      <c r="B89" s="35"/>
      <c r="C89" s="29" t="s">
        <v>20</v>
      </c>
      <c r="D89" s="36"/>
      <c r="E89" s="36"/>
      <c r="F89" s="24" t="str">
        <f>F12</f>
        <v xml:space="preserve"> </v>
      </c>
      <c r="G89" s="36"/>
      <c r="H89" s="36"/>
      <c r="I89" s="139" t="s">
        <v>22</v>
      </c>
      <c r="J89" s="71" t="str">
        <f>IF(J12="","",J12)</f>
        <v>15. 12. 2017</v>
      </c>
      <c r="K89" s="36"/>
      <c r="L89" s="40"/>
    </row>
    <row r="90" s="1" customFormat="1" ht="6.96" customHeight="1">
      <c r="B90" s="35"/>
      <c r="C90" s="36"/>
      <c r="D90" s="36"/>
      <c r="E90" s="36"/>
      <c r="F90" s="36"/>
      <c r="G90" s="36"/>
      <c r="H90" s="36"/>
      <c r="I90" s="136"/>
      <c r="J90" s="36"/>
      <c r="K90" s="36"/>
      <c r="L90" s="40"/>
    </row>
    <row r="91" s="1" customFormat="1" ht="15.15" customHeight="1">
      <c r="B91" s="35"/>
      <c r="C91" s="29" t="s">
        <v>24</v>
      </c>
      <c r="D91" s="36"/>
      <c r="E91" s="36"/>
      <c r="F91" s="24" t="str">
        <f>E15</f>
        <v>Český rozhlas, Vinohradská 12, Praha 2</v>
      </c>
      <c r="G91" s="36"/>
      <c r="H91" s="36"/>
      <c r="I91" s="139" t="s">
        <v>30</v>
      </c>
      <c r="J91" s="33" t="str">
        <f>E21</f>
        <v xml:space="preserve"> </v>
      </c>
      <c r="K91" s="36"/>
      <c r="L91" s="40"/>
    </row>
    <row r="92" s="1" customFormat="1" ht="15.15" customHeight="1">
      <c r="B92" s="35"/>
      <c r="C92" s="29" t="s">
        <v>28</v>
      </c>
      <c r="D92" s="36"/>
      <c r="E92" s="36"/>
      <c r="F92" s="24" t="str">
        <f>IF(E18="","",E18)</f>
        <v>Vyplň údaj</v>
      </c>
      <c r="G92" s="36"/>
      <c r="H92" s="36"/>
      <c r="I92" s="139" t="s">
        <v>32</v>
      </c>
      <c r="J92" s="33" t="str">
        <f>E24</f>
        <v>Zítek</v>
      </c>
      <c r="K92" s="36"/>
      <c r="L92" s="40"/>
    </row>
    <row r="93" s="1" customFormat="1" ht="10.32" customHeight="1">
      <c r="B93" s="35"/>
      <c r="C93" s="36"/>
      <c r="D93" s="36"/>
      <c r="E93" s="36"/>
      <c r="F93" s="36"/>
      <c r="G93" s="36"/>
      <c r="H93" s="36"/>
      <c r="I93" s="136"/>
      <c r="J93" s="36"/>
      <c r="K93" s="36"/>
      <c r="L93" s="40"/>
    </row>
    <row r="94" s="1" customFormat="1" ht="29.28" customHeight="1">
      <c r="B94" s="35"/>
      <c r="C94" s="175" t="s">
        <v>97</v>
      </c>
      <c r="D94" s="176"/>
      <c r="E94" s="176"/>
      <c r="F94" s="176"/>
      <c r="G94" s="176"/>
      <c r="H94" s="176"/>
      <c r="I94" s="177"/>
      <c r="J94" s="178" t="s">
        <v>98</v>
      </c>
      <c r="K94" s="176"/>
      <c r="L94" s="40"/>
    </row>
    <row r="95" s="1" customFormat="1" ht="10.32" customHeight="1">
      <c r="B95" s="35"/>
      <c r="C95" s="36"/>
      <c r="D95" s="36"/>
      <c r="E95" s="36"/>
      <c r="F95" s="36"/>
      <c r="G95" s="36"/>
      <c r="H95" s="36"/>
      <c r="I95" s="136"/>
      <c r="J95" s="36"/>
      <c r="K95" s="36"/>
      <c r="L95" s="40"/>
    </row>
    <row r="96" s="1" customFormat="1" ht="22.8" customHeight="1">
      <c r="B96" s="35"/>
      <c r="C96" s="179" t="s">
        <v>99</v>
      </c>
      <c r="D96" s="36"/>
      <c r="E96" s="36"/>
      <c r="F96" s="36"/>
      <c r="G96" s="36"/>
      <c r="H96" s="36"/>
      <c r="I96" s="136"/>
      <c r="J96" s="102">
        <f>J118</f>
        <v>0</v>
      </c>
      <c r="K96" s="36"/>
      <c r="L96" s="40"/>
      <c r="AU96" s="14" t="s">
        <v>100</v>
      </c>
    </row>
    <row r="97" s="8" customFormat="1" ht="24.96" customHeight="1">
      <c r="B97" s="180"/>
      <c r="C97" s="181"/>
      <c r="D97" s="182" t="s">
        <v>453</v>
      </c>
      <c r="E97" s="183"/>
      <c r="F97" s="183"/>
      <c r="G97" s="183"/>
      <c r="H97" s="183"/>
      <c r="I97" s="184"/>
      <c r="J97" s="185">
        <f>J119</f>
        <v>0</v>
      </c>
      <c r="K97" s="181"/>
      <c r="L97" s="186"/>
    </row>
    <row r="98" s="8" customFormat="1" ht="24.96" customHeight="1">
      <c r="B98" s="180"/>
      <c r="C98" s="181"/>
      <c r="D98" s="182" t="s">
        <v>454</v>
      </c>
      <c r="E98" s="183"/>
      <c r="F98" s="183"/>
      <c r="G98" s="183"/>
      <c r="H98" s="183"/>
      <c r="I98" s="184"/>
      <c r="J98" s="185">
        <f>J137</f>
        <v>0</v>
      </c>
      <c r="K98" s="181"/>
      <c r="L98" s="186"/>
    </row>
    <row r="99" s="1" customFormat="1" ht="21.84" customHeight="1">
      <c r="B99" s="35"/>
      <c r="C99" s="36"/>
      <c r="D99" s="36"/>
      <c r="E99" s="36"/>
      <c r="F99" s="36"/>
      <c r="G99" s="36"/>
      <c r="H99" s="36"/>
      <c r="I99" s="136"/>
      <c r="J99" s="36"/>
      <c r="K99" s="36"/>
      <c r="L99" s="40"/>
    </row>
    <row r="100" s="1" customFormat="1" ht="6.96" customHeight="1">
      <c r="B100" s="58"/>
      <c r="C100" s="59"/>
      <c r="D100" s="59"/>
      <c r="E100" s="59"/>
      <c r="F100" s="59"/>
      <c r="G100" s="59"/>
      <c r="H100" s="59"/>
      <c r="I100" s="170"/>
      <c r="J100" s="59"/>
      <c r="K100" s="59"/>
      <c r="L100" s="40"/>
    </row>
    <row r="104" s="1" customFormat="1" ht="6.96" customHeight="1">
      <c r="B104" s="60"/>
      <c r="C104" s="61"/>
      <c r="D104" s="61"/>
      <c r="E104" s="61"/>
      <c r="F104" s="61"/>
      <c r="G104" s="61"/>
      <c r="H104" s="61"/>
      <c r="I104" s="173"/>
      <c r="J104" s="61"/>
      <c r="K104" s="61"/>
      <c r="L104" s="40"/>
    </row>
    <row r="105" s="1" customFormat="1" ht="24.96" customHeight="1">
      <c r="B105" s="35"/>
      <c r="C105" s="20" t="s">
        <v>107</v>
      </c>
      <c r="D105" s="36"/>
      <c r="E105" s="36"/>
      <c r="F105" s="36"/>
      <c r="G105" s="36"/>
      <c r="H105" s="36"/>
      <c r="I105" s="136"/>
      <c r="J105" s="36"/>
      <c r="K105" s="36"/>
      <c r="L105" s="40"/>
    </row>
    <row r="106" s="1" customFormat="1" ht="6.96" customHeight="1">
      <c r="B106" s="35"/>
      <c r="C106" s="36"/>
      <c r="D106" s="36"/>
      <c r="E106" s="36"/>
      <c r="F106" s="36"/>
      <c r="G106" s="36"/>
      <c r="H106" s="36"/>
      <c r="I106" s="136"/>
      <c r="J106" s="36"/>
      <c r="K106" s="36"/>
      <c r="L106" s="40"/>
    </row>
    <row r="107" s="1" customFormat="1" ht="12" customHeight="1">
      <c r="B107" s="35"/>
      <c r="C107" s="29" t="s">
        <v>16</v>
      </c>
      <c r="D107" s="36"/>
      <c r="E107" s="36"/>
      <c r="F107" s="36"/>
      <c r="G107" s="36"/>
      <c r="H107" s="36"/>
      <c r="I107" s="136"/>
      <c r="J107" s="36"/>
      <c r="K107" s="36"/>
      <c r="L107" s="40"/>
    </row>
    <row r="108" s="1" customFormat="1" ht="16.5" customHeight="1">
      <c r="B108" s="35"/>
      <c r="C108" s="36"/>
      <c r="D108" s="36"/>
      <c r="E108" s="174" t="str">
        <f>E7</f>
        <v>Parkoviště uvnitř areálu ČRo Plzeň, Náměstí Míru 10, Plzeň</v>
      </c>
      <c r="F108" s="29"/>
      <c r="G108" s="29"/>
      <c r="H108" s="29"/>
      <c r="I108" s="136"/>
      <c r="J108" s="36"/>
      <c r="K108" s="36"/>
      <c r="L108" s="40"/>
    </row>
    <row r="109" s="1" customFormat="1" ht="12" customHeight="1">
      <c r="B109" s="35"/>
      <c r="C109" s="29" t="s">
        <v>94</v>
      </c>
      <c r="D109" s="36"/>
      <c r="E109" s="36"/>
      <c r="F109" s="36"/>
      <c r="G109" s="36"/>
      <c r="H109" s="36"/>
      <c r="I109" s="136"/>
      <c r="J109" s="36"/>
      <c r="K109" s="36"/>
      <c r="L109" s="40"/>
    </row>
    <row r="110" s="1" customFormat="1" ht="16.5" customHeight="1">
      <c r="B110" s="35"/>
      <c r="C110" s="36"/>
      <c r="D110" s="36"/>
      <c r="E110" s="68" t="str">
        <f>E9</f>
        <v>2 - Elektroinstalace</v>
      </c>
      <c r="F110" s="36"/>
      <c r="G110" s="36"/>
      <c r="H110" s="36"/>
      <c r="I110" s="136"/>
      <c r="J110" s="36"/>
      <c r="K110" s="36"/>
      <c r="L110" s="40"/>
    </row>
    <row r="111" s="1" customFormat="1" ht="6.96" customHeight="1">
      <c r="B111" s="35"/>
      <c r="C111" s="36"/>
      <c r="D111" s="36"/>
      <c r="E111" s="36"/>
      <c r="F111" s="36"/>
      <c r="G111" s="36"/>
      <c r="H111" s="36"/>
      <c r="I111" s="136"/>
      <c r="J111" s="36"/>
      <c r="K111" s="36"/>
      <c r="L111" s="40"/>
    </row>
    <row r="112" s="1" customFormat="1" ht="12" customHeight="1">
      <c r="B112" s="35"/>
      <c r="C112" s="29" t="s">
        <v>20</v>
      </c>
      <c r="D112" s="36"/>
      <c r="E112" s="36"/>
      <c r="F112" s="24" t="str">
        <f>F12</f>
        <v xml:space="preserve"> </v>
      </c>
      <c r="G112" s="36"/>
      <c r="H112" s="36"/>
      <c r="I112" s="139" t="s">
        <v>22</v>
      </c>
      <c r="J112" s="71" t="str">
        <f>IF(J12="","",J12)</f>
        <v>15. 12. 2017</v>
      </c>
      <c r="K112" s="36"/>
      <c r="L112" s="40"/>
    </row>
    <row r="113" s="1" customFormat="1" ht="6.96" customHeight="1">
      <c r="B113" s="35"/>
      <c r="C113" s="36"/>
      <c r="D113" s="36"/>
      <c r="E113" s="36"/>
      <c r="F113" s="36"/>
      <c r="G113" s="36"/>
      <c r="H113" s="36"/>
      <c r="I113" s="136"/>
      <c r="J113" s="36"/>
      <c r="K113" s="36"/>
      <c r="L113" s="40"/>
    </row>
    <row r="114" s="1" customFormat="1" ht="15.15" customHeight="1">
      <c r="B114" s="35"/>
      <c r="C114" s="29" t="s">
        <v>24</v>
      </c>
      <c r="D114" s="36"/>
      <c r="E114" s="36"/>
      <c r="F114" s="24" t="str">
        <f>E15</f>
        <v>Český rozhlas, Vinohradská 12, Praha 2</v>
      </c>
      <c r="G114" s="36"/>
      <c r="H114" s="36"/>
      <c r="I114" s="139" t="s">
        <v>30</v>
      </c>
      <c r="J114" s="33" t="str">
        <f>E21</f>
        <v xml:space="preserve"> </v>
      </c>
      <c r="K114" s="36"/>
      <c r="L114" s="40"/>
    </row>
    <row r="115" s="1" customFormat="1" ht="15.15" customHeight="1">
      <c r="B115" s="35"/>
      <c r="C115" s="29" t="s">
        <v>28</v>
      </c>
      <c r="D115" s="36"/>
      <c r="E115" s="36"/>
      <c r="F115" s="24" t="str">
        <f>IF(E18="","",E18)</f>
        <v>Vyplň údaj</v>
      </c>
      <c r="G115" s="36"/>
      <c r="H115" s="36"/>
      <c r="I115" s="139" t="s">
        <v>32</v>
      </c>
      <c r="J115" s="33" t="str">
        <f>E24</f>
        <v>Zítek</v>
      </c>
      <c r="K115" s="36"/>
      <c r="L115" s="40"/>
    </row>
    <row r="116" s="1" customFormat="1" ht="10.32" customHeight="1">
      <c r="B116" s="35"/>
      <c r="C116" s="36"/>
      <c r="D116" s="36"/>
      <c r="E116" s="36"/>
      <c r="F116" s="36"/>
      <c r="G116" s="36"/>
      <c r="H116" s="36"/>
      <c r="I116" s="136"/>
      <c r="J116" s="36"/>
      <c r="K116" s="36"/>
      <c r="L116" s="40"/>
    </row>
    <row r="117" s="10" customFormat="1" ht="29.28" customHeight="1">
      <c r="B117" s="194"/>
      <c r="C117" s="195" t="s">
        <v>108</v>
      </c>
      <c r="D117" s="196" t="s">
        <v>60</v>
      </c>
      <c r="E117" s="196" t="s">
        <v>56</v>
      </c>
      <c r="F117" s="196" t="s">
        <v>57</v>
      </c>
      <c r="G117" s="196" t="s">
        <v>109</v>
      </c>
      <c r="H117" s="196" t="s">
        <v>110</v>
      </c>
      <c r="I117" s="197" t="s">
        <v>111</v>
      </c>
      <c r="J117" s="198" t="s">
        <v>98</v>
      </c>
      <c r="K117" s="199" t="s">
        <v>112</v>
      </c>
      <c r="L117" s="200"/>
      <c r="M117" s="92" t="s">
        <v>1</v>
      </c>
      <c r="N117" s="93" t="s">
        <v>39</v>
      </c>
      <c r="O117" s="93" t="s">
        <v>113</v>
      </c>
      <c r="P117" s="93" t="s">
        <v>114</v>
      </c>
      <c r="Q117" s="93" t="s">
        <v>115</v>
      </c>
      <c r="R117" s="93" t="s">
        <v>116</v>
      </c>
      <c r="S117" s="93" t="s">
        <v>117</v>
      </c>
      <c r="T117" s="94" t="s">
        <v>118</v>
      </c>
    </row>
    <row r="118" s="1" customFormat="1" ht="22.8" customHeight="1">
      <c r="B118" s="35"/>
      <c r="C118" s="99" t="s">
        <v>119</v>
      </c>
      <c r="D118" s="36"/>
      <c r="E118" s="36"/>
      <c r="F118" s="36"/>
      <c r="G118" s="36"/>
      <c r="H118" s="36"/>
      <c r="I118" s="136"/>
      <c r="J118" s="201">
        <f>BK118</f>
        <v>0</v>
      </c>
      <c r="K118" s="36"/>
      <c r="L118" s="40"/>
      <c r="M118" s="95"/>
      <c r="N118" s="96"/>
      <c r="O118" s="96"/>
      <c r="P118" s="202">
        <f>P119+P137</f>
        <v>0</v>
      </c>
      <c r="Q118" s="96"/>
      <c r="R118" s="202">
        <f>R119+R137</f>
        <v>0</v>
      </c>
      <c r="S118" s="96"/>
      <c r="T118" s="203">
        <f>T119+T137</f>
        <v>0</v>
      </c>
      <c r="AT118" s="14" t="s">
        <v>74</v>
      </c>
      <c r="AU118" s="14" t="s">
        <v>100</v>
      </c>
      <c r="BK118" s="204">
        <f>BK119+BK137</f>
        <v>0</v>
      </c>
    </row>
    <row r="119" s="11" customFormat="1" ht="25.92" customHeight="1">
      <c r="B119" s="205"/>
      <c r="C119" s="206"/>
      <c r="D119" s="207" t="s">
        <v>74</v>
      </c>
      <c r="E119" s="208" t="s">
        <v>236</v>
      </c>
      <c r="F119" s="208" t="s">
        <v>455</v>
      </c>
      <c r="G119" s="206"/>
      <c r="H119" s="206"/>
      <c r="I119" s="209"/>
      <c r="J119" s="210">
        <f>BK119</f>
        <v>0</v>
      </c>
      <c r="K119" s="206"/>
      <c r="L119" s="211"/>
      <c r="M119" s="212"/>
      <c r="N119" s="213"/>
      <c r="O119" s="213"/>
      <c r="P119" s="214">
        <f>SUM(P120:P136)</f>
        <v>0</v>
      </c>
      <c r="Q119" s="213"/>
      <c r="R119" s="214">
        <f>SUM(R120:R136)</f>
        <v>0</v>
      </c>
      <c r="S119" s="213"/>
      <c r="T119" s="215">
        <f>SUM(T120:T136)</f>
        <v>0</v>
      </c>
      <c r="AR119" s="216" t="s">
        <v>87</v>
      </c>
      <c r="AT119" s="217" t="s">
        <v>74</v>
      </c>
      <c r="AU119" s="217" t="s">
        <v>75</v>
      </c>
      <c r="AY119" s="216" t="s">
        <v>122</v>
      </c>
      <c r="BK119" s="218">
        <f>SUM(BK120:BK136)</f>
        <v>0</v>
      </c>
    </row>
    <row r="120" s="1" customFormat="1" ht="16.5" customHeight="1">
      <c r="B120" s="35"/>
      <c r="C120" s="221" t="s">
        <v>80</v>
      </c>
      <c r="D120" s="221" t="s">
        <v>124</v>
      </c>
      <c r="E120" s="222" t="s">
        <v>456</v>
      </c>
      <c r="F120" s="223" t="s">
        <v>457</v>
      </c>
      <c r="G120" s="224" t="s">
        <v>458</v>
      </c>
      <c r="H120" s="225">
        <v>1</v>
      </c>
      <c r="I120" s="226"/>
      <c r="J120" s="227">
        <f>ROUND(I120*H120,2)</f>
        <v>0</v>
      </c>
      <c r="K120" s="223" t="s">
        <v>1</v>
      </c>
      <c r="L120" s="40"/>
      <c r="M120" s="228" t="s">
        <v>1</v>
      </c>
      <c r="N120" s="229" t="s">
        <v>40</v>
      </c>
      <c r="O120" s="83"/>
      <c r="P120" s="230">
        <f>O120*H120</f>
        <v>0</v>
      </c>
      <c r="Q120" s="230">
        <v>0</v>
      </c>
      <c r="R120" s="230">
        <f>Q120*H120</f>
        <v>0</v>
      </c>
      <c r="S120" s="230">
        <v>0</v>
      </c>
      <c r="T120" s="231">
        <f>S120*H120</f>
        <v>0</v>
      </c>
      <c r="AR120" s="232" t="s">
        <v>90</v>
      </c>
      <c r="AT120" s="232" t="s">
        <v>124</v>
      </c>
      <c r="AU120" s="232" t="s">
        <v>80</v>
      </c>
      <c r="AY120" s="14" t="s">
        <v>122</v>
      </c>
      <c r="BE120" s="233">
        <f>IF(N120="základní",J120,0)</f>
        <v>0</v>
      </c>
      <c r="BF120" s="233">
        <f>IF(N120="snížená",J120,0)</f>
        <v>0</v>
      </c>
      <c r="BG120" s="233">
        <f>IF(N120="zákl. přenesená",J120,0)</f>
        <v>0</v>
      </c>
      <c r="BH120" s="233">
        <f>IF(N120="sníž. přenesená",J120,0)</f>
        <v>0</v>
      </c>
      <c r="BI120" s="233">
        <f>IF(N120="nulová",J120,0)</f>
        <v>0</v>
      </c>
      <c r="BJ120" s="14" t="s">
        <v>80</v>
      </c>
      <c r="BK120" s="233">
        <f>ROUND(I120*H120,2)</f>
        <v>0</v>
      </c>
      <c r="BL120" s="14" t="s">
        <v>90</v>
      </c>
      <c r="BM120" s="232" t="s">
        <v>314</v>
      </c>
    </row>
    <row r="121" s="1" customFormat="1" ht="16.5" customHeight="1">
      <c r="B121" s="35"/>
      <c r="C121" s="221" t="s">
        <v>84</v>
      </c>
      <c r="D121" s="221" t="s">
        <v>124</v>
      </c>
      <c r="E121" s="222" t="s">
        <v>459</v>
      </c>
      <c r="F121" s="223" t="s">
        <v>460</v>
      </c>
      <c r="G121" s="224" t="s">
        <v>461</v>
      </c>
      <c r="H121" s="225">
        <v>1</v>
      </c>
      <c r="I121" s="226"/>
      <c r="J121" s="227">
        <f>ROUND(I121*H121,2)</f>
        <v>0</v>
      </c>
      <c r="K121" s="223" t="s">
        <v>1</v>
      </c>
      <c r="L121" s="40"/>
      <c r="M121" s="228" t="s">
        <v>1</v>
      </c>
      <c r="N121" s="229" t="s">
        <v>40</v>
      </c>
      <c r="O121" s="83"/>
      <c r="P121" s="230">
        <f>O121*H121</f>
        <v>0</v>
      </c>
      <c r="Q121" s="230">
        <v>0</v>
      </c>
      <c r="R121" s="230">
        <f>Q121*H121</f>
        <v>0</v>
      </c>
      <c r="S121" s="230">
        <v>0</v>
      </c>
      <c r="T121" s="231">
        <f>S121*H121</f>
        <v>0</v>
      </c>
      <c r="AR121" s="232" t="s">
        <v>90</v>
      </c>
      <c r="AT121" s="232" t="s">
        <v>124</v>
      </c>
      <c r="AU121" s="232" t="s">
        <v>80</v>
      </c>
      <c r="AY121" s="14" t="s">
        <v>122</v>
      </c>
      <c r="BE121" s="233">
        <f>IF(N121="základní",J121,0)</f>
        <v>0</v>
      </c>
      <c r="BF121" s="233">
        <f>IF(N121="snížená",J121,0)</f>
        <v>0</v>
      </c>
      <c r="BG121" s="233">
        <f>IF(N121="zákl. přenesená",J121,0)</f>
        <v>0</v>
      </c>
      <c r="BH121" s="233">
        <f>IF(N121="sníž. přenesená",J121,0)</f>
        <v>0</v>
      </c>
      <c r="BI121" s="233">
        <f>IF(N121="nulová",J121,0)</f>
        <v>0</v>
      </c>
      <c r="BJ121" s="14" t="s">
        <v>80</v>
      </c>
      <c r="BK121" s="233">
        <f>ROUND(I121*H121,2)</f>
        <v>0</v>
      </c>
      <c r="BL121" s="14" t="s">
        <v>90</v>
      </c>
      <c r="BM121" s="232" t="s">
        <v>303</v>
      </c>
    </row>
    <row r="122" s="1" customFormat="1" ht="16.5" customHeight="1">
      <c r="B122" s="35"/>
      <c r="C122" s="221" t="s">
        <v>87</v>
      </c>
      <c r="D122" s="221" t="s">
        <v>124</v>
      </c>
      <c r="E122" s="222" t="s">
        <v>462</v>
      </c>
      <c r="F122" s="223" t="s">
        <v>463</v>
      </c>
      <c r="G122" s="224" t="s">
        <v>464</v>
      </c>
      <c r="H122" s="225">
        <v>2</v>
      </c>
      <c r="I122" s="226"/>
      <c r="J122" s="227">
        <f>ROUND(I122*H122,2)</f>
        <v>0</v>
      </c>
      <c r="K122" s="223" t="s">
        <v>1</v>
      </c>
      <c r="L122" s="40"/>
      <c r="M122" s="228" t="s">
        <v>1</v>
      </c>
      <c r="N122" s="229" t="s">
        <v>40</v>
      </c>
      <c r="O122" s="83"/>
      <c r="P122" s="230">
        <f>O122*H122</f>
        <v>0</v>
      </c>
      <c r="Q122" s="230">
        <v>0</v>
      </c>
      <c r="R122" s="230">
        <f>Q122*H122</f>
        <v>0</v>
      </c>
      <c r="S122" s="230">
        <v>0</v>
      </c>
      <c r="T122" s="231">
        <f>S122*H122</f>
        <v>0</v>
      </c>
      <c r="AR122" s="232" t="s">
        <v>90</v>
      </c>
      <c r="AT122" s="232" t="s">
        <v>124</v>
      </c>
      <c r="AU122" s="232" t="s">
        <v>80</v>
      </c>
      <c r="AY122" s="14" t="s">
        <v>122</v>
      </c>
      <c r="BE122" s="233">
        <f>IF(N122="základní",J122,0)</f>
        <v>0</v>
      </c>
      <c r="BF122" s="233">
        <f>IF(N122="snížená",J122,0)</f>
        <v>0</v>
      </c>
      <c r="BG122" s="233">
        <f>IF(N122="zákl. přenesená",J122,0)</f>
        <v>0</v>
      </c>
      <c r="BH122" s="233">
        <f>IF(N122="sníž. přenesená",J122,0)</f>
        <v>0</v>
      </c>
      <c r="BI122" s="233">
        <f>IF(N122="nulová",J122,0)</f>
        <v>0</v>
      </c>
      <c r="BJ122" s="14" t="s">
        <v>80</v>
      </c>
      <c r="BK122" s="233">
        <f>ROUND(I122*H122,2)</f>
        <v>0</v>
      </c>
      <c r="BL122" s="14" t="s">
        <v>90</v>
      </c>
      <c r="BM122" s="232" t="s">
        <v>293</v>
      </c>
    </row>
    <row r="123" s="1" customFormat="1" ht="16.5" customHeight="1">
      <c r="B123" s="35"/>
      <c r="C123" s="221" t="s">
        <v>90</v>
      </c>
      <c r="D123" s="221" t="s">
        <v>124</v>
      </c>
      <c r="E123" s="222" t="s">
        <v>465</v>
      </c>
      <c r="F123" s="223" t="s">
        <v>466</v>
      </c>
      <c r="G123" s="224" t="s">
        <v>461</v>
      </c>
      <c r="H123" s="225">
        <v>120</v>
      </c>
      <c r="I123" s="226"/>
      <c r="J123" s="227">
        <f>ROUND(I123*H123,2)</f>
        <v>0</v>
      </c>
      <c r="K123" s="223" t="s">
        <v>1</v>
      </c>
      <c r="L123" s="40"/>
      <c r="M123" s="228" t="s">
        <v>1</v>
      </c>
      <c r="N123" s="229" t="s">
        <v>40</v>
      </c>
      <c r="O123" s="83"/>
      <c r="P123" s="230">
        <f>O123*H123</f>
        <v>0</v>
      </c>
      <c r="Q123" s="230">
        <v>0</v>
      </c>
      <c r="R123" s="230">
        <f>Q123*H123</f>
        <v>0</v>
      </c>
      <c r="S123" s="230">
        <v>0</v>
      </c>
      <c r="T123" s="231">
        <f>S123*H123</f>
        <v>0</v>
      </c>
      <c r="AR123" s="232" t="s">
        <v>90</v>
      </c>
      <c r="AT123" s="232" t="s">
        <v>124</v>
      </c>
      <c r="AU123" s="232" t="s">
        <v>80</v>
      </c>
      <c r="AY123" s="14" t="s">
        <v>122</v>
      </c>
      <c r="BE123" s="233">
        <f>IF(N123="základní",J123,0)</f>
        <v>0</v>
      </c>
      <c r="BF123" s="233">
        <f>IF(N123="snížená",J123,0)</f>
        <v>0</v>
      </c>
      <c r="BG123" s="233">
        <f>IF(N123="zákl. přenesená",J123,0)</f>
        <v>0</v>
      </c>
      <c r="BH123" s="233">
        <f>IF(N123="sníž. přenesená",J123,0)</f>
        <v>0</v>
      </c>
      <c r="BI123" s="233">
        <f>IF(N123="nulová",J123,0)</f>
        <v>0</v>
      </c>
      <c r="BJ123" s="14" t="s">
        <v>80</v>
      </c>
      <c r="BK123" s="233">
        <f>ROUND(I123*H123,2)</f>
        <v>0</v>
      </c>
      <c r="BL123" s="14" t="s">
        <v>90</v>
      </c>
      <c r="BM123" s="232" t="s">
        <v>283</v>
      </c>
    </row>
    <row r="124" s="1" customFormat="1" ht="24" customHeight="1">
      <c r="B124" s="35"/>
      <c r="C124" s="221" t="s">
        <v>147</v>
      </c>
      <c r="D124" s="221" t="s">
        <v>124</v>
      </c>
      <c r="E124" s="222" t="s">
        <v>467</v>
      </c>
      <c r="F124" s="223" t="s">
        <v>468</v>
      </c>
      <c r="G124" s="224" t="s">
        <v>1</v>
      </c>
      <c r="H124" s="225">
        <v>4</v>
      </c>
      <c r="I124" s="226"/>
      <c r="J124" s="227">
        <f>ROUND(I124*H124,2)</f>
        <v>0</v>
      </c>
      <c r="K124" s="223" t="s">
        <v>1</v>
      </c>
      <c r="L124" s="40"/>
      <c r="M124" s="228" t="s">
        <v>1</v>
      </c>
      <c r="N124" s="229" t="s">
        <v>40</v>
      </c>
      <c r="O124" s="83"/>
      <c r="P124" s="230">
        <f>O124*H124</f>
        <v>0</v>
      </c>
      <c r="Q124" s="230">
        <v>0</v>
      </c>
      <c r="R124" s="230">
        <f>Q124*H124</f>
        <v>0</v>
      </c>
      <c r="S124" s="230">
        <v>0</v>
      </c>
      <c r="T124" s="231">
        <f>S124*H124</f>
        <v>0</v>
      </c>
      <c r="AR124" s="232" t="s">
        <v>90</v>
      </c>
      <c r="AT124" s="232" t="s">
        <v>124</v>
      </c>
      <c r="AU124" s="232" t="s">
        <v>80</v>
      </c>
      <c r="AY124" s="14" t="s">
        <v>122</v>
      </c>
      <c r="BE124" s="233">
        <f>IF(N124="základní",J124,0)</f>
        <v>0</v>
      </c>
      <c r="BF124" s="233">
        <f>IF(N124="snížená",J124,0)</f>
        <v>0</v>
      </c>
      <c r="BG124" s="233">
        <f>IF(N124="zákl. přenesená",J124,0)</f>
        <v>0</v>
      </c>
      <c r="BH124" s="233">
        <f>IF(N124="sníž. přenesená",J124,0)</f>
        <v>0</v>
      </c>
      <c r="BI124" s="233">
        <f>IF(N124="nulová",J124,0)</f>
        <v>0</v>
      </c>
      <c r="BJ124" s="14" t="s">
        <v>80</v>
      </c>
      <c r="BK124" s="233">
        <f>ROUND(I124*H124,2)</f>
        <v>0</v>
      </c>
      <c r="BL124" s="14" t="s">
        <v>90</v>
      </c>
      <c r="BM124" s="232" t="s">
        <v>271</v>
      </c>
    </row>
    <row r="125" s="1" customFormat="1" ht="16.5" customHeight="1">
      <c r="B125" s="35"/>
      <c r="C125" s="221" t="s">
        <v>152</v>
      </c>
      <c r="D125" s="221" t="s">
        <v>124</v>
      </c>
      <c r="E125" s="222" t="s">
        <v>469</v>
      </c>
      <c r="F125" s="223" t="s">
        <v>470</v>
      </c>
      <c r="G125" s="224" t="s">
        <v>461</v>
      </c>
      <c r="H125" s="225">
        <v>40</v>
      </c>
      <c r="I125" s="226"/>
      <c r="J125" s="227">
        <f>ROUND(I125*H125,2)</f>
        <v>0</v>
      </c>
      <c r="K125" s="223" t="s">
        <v>1</v>
      </c>
      <c r="L125" s="40"/>
      <c r="M125" s="228" t="s">
        <v>1</v>
      </c>
      <c r="N125" s="229" t="s">
        <v>40</v>
      </c>
      <c r="O125" s="83"/>
      <c r="P125" s="230">
        <f>O125*H125</f>
        <v>0</v>
      </c>
      <c r="Q125" s="230">
        <v>0</v>
      </c>
      <c r="R125" s="230">
        <f>Q125*H125</f>
        <v>0</v>
      </c>
      <c r="S125" s="230">
        <v>0</v>
      </c>
      <c r="T125" s="231">
        <f>S125*H125</f>
        <v>0</v>
      </c>
      <c r="AR125" s="232" t="s">
        <v>90</v>
      </c>
      <c r="AT125" s="232" t="s">
        <v>124</v>
      </c>
      <c r="AU125" s="232" t="s">
        <v>80</v>
      </c>
      <c r="AY125" s="14" t="s">
        <v>122</v>
      </c>
      <c r="BE125" s="233">
        <f>IF(N125="základní",J125,0)</f>
        <v>0</v>
      </c>
      <c r="BF125" s="233">
        <f>IF(N125="snížená",J125,0)</f>
        <v>0</v>
      </c>
      <c r="BG125" s="233">
        <f>IF(N125="zákl. přenesená",J125,0)</f>
        <v>0</v>
      </c>
      <c r="BH125" s="233">
        <f>IF(N125="sníž. přenesená",J125,0)</f>
        <v>0</v>
      </c>
      <c r="BI125" s="233">
        <f>IF(N125="nulová",J125,0)</f>
        <v>0</v>
      </c>
      <c r="BJ125" s="14" t="s">
        <v>80</v>
      </c>
      <c r="BK125" s="233">
        <f>ROUND(I125*H125,2)</f>
        <v>0</v>
      </c>
      <c r="BL125" s="14" t="s">
        <v>90</v>
      </c>
      <c r="BM125" s="232" t="s">
        <v>259</v>
      </c>
    </row>
    <row r="126" s="1" customFormat="1" ht="16.5" customHeight="1">
      <c r="B126" s="35"/>
      <c r="C126" s="221" t="s">
        <v>158</v>
      </c>
      <c r="D126" s="221" t="s">
        <v>124</v>
      </c>
      <c r="E126" s="222" t="s">
        <v>471</v>
      </c>
      <c r="F126" s="223" t="s">
        <v>472</v>
      </c>
      <c r="G126" s="224" t="s">
        <v>155</v>
      </c>
      <c r="H126" s="225">
        <v>20</v>
      </c>
      <c r="I126" s="226"/>
      <c r="J126" s="227">
        <f>ROUND(I126*H126,2)</f>
        <v>0</v>
      </c>
      <c r="K126" s="223" t="s">
        <v>1</v>
      </c>
      <c r="L126" s="40"/>
      <c r="M126" s="228" t="s">
        <v>1</v>
      </c>
      <c r="N126" s="229" t="s">
        <v>40</v>
      </c>
      <c r="O126" s="83"/>
      <c r="P126" s="230">
        <f>O126*H126</f>
        <v>0</v>
      </c>
      <c r="Q126" s="230">
        <v>0</v>
      </c>
      <c r="R126" s="230">
        <f>Q126*H126</f>
        <v>0</v>
      </c>
      <c r="S126" s="230">
        <v>0</v>
      </c>
      <c r="T126" s="231">
        <f>S126*H126</f>
        <v>0</v>
      </c>
      <c r="AR126" s="232" t="s">
        <v>90</v>
      </c>
      <c r="AT126" s="232" t="s">
        <v>124</v>
      </c>
      <c r="AU126" s="232" t="s">
        <v>80</v>
      </c>
      <c r="AY126" s="14" t="s">
        <v>122</v>
      </c>
      <c r="BE126" s="233">
        <f>IF(N126="základní",J126,0)</f>
        <v>0</v>
      </c>
      <c r="BF126" s="233">
        <f>IF(N126="snížená",J126,0)</f>
        <v>0</v>
      </c>
      <c r="BG126" s="233">
        <f>IF(N126="zákl. přenesená",J126,0)</f>
        <v>0</v>
      </c>
      <c r="BH126" s="233">
        <f>IF(N126="sníž. přenesená",J126,0)</f>
        <v>0</v>
      </c>
      <c r="BI126" s="233">
        <f>IF(N126="nulová",J126,0)</f>
        <v>0</v>
      </c>
      <c r="BJ126" s="14" t="s">
        <v>80</v>
      </c>
      <c r="BK126" s="233">
        <f>ROUND(I126*H126,2)</f>
        <v>0</v>
      </c>
      <c r="BL126" s="14" t="s">
        <v>90</v>
      </c>
      <c r="BM126" s="232" t="s">
        <v>249</v>
      </c>
    </row>
    <row r="127" s="1" customFormat="1" ht="16.5" customHeight="1">
      <c r="B127" s="35"/>
      <c r="C127" s="221" t="s">
        <v>165</v>
      </c>
      <c r="D127" s="221" t="s">
        <v>124</v>
      </c>
      <c r="E127" s="222" t="s">
        <v>473</v>
      </c>
      <c r="F127" s="223" t="s">
        <v>474</v>
      </c>
      <c r="G127" s="224" t="s">
        <v>461</v>
      </c>
      <c r="H127" s="225">
        <v>60</v>
      </c>
      <c r="I127" s="226"/>
      <c r="J127" s="227">
        <f>ROUND(I127*H127,2)</f>
        <v>0</v>
      </c>
      <c r="K127" s="223" t="s">
        <v>1</v>
      </c>
      <c r="L127" s="40"/>
      <c r="M127" s="228" t="s">
        <v>1</v>
      </c>
      <c r="N127" s="229" t="s">
        <v>40</v>
      </c>
      <c r="O127" s="83"/>
      <c r="P127" s="230">
        <f>O127*H127</f>
        <v>0</v>
      </c>
      <c r="Q127" s="230">
        <v>0</v>
      </c>
      <c r="R127" s="230">
        <f>Q127*H127</f>
        <v>0</v>
      </c>
      <c r="S127" s="230">
        <v>0</v>
      </c>
      <c r="T127" s="231">
        <f>S127*H127</f>
        <v>0</v>
      </c>
      <c r="AR127" s="232" t="s">
        <v>90</v>
      </c>
      <c r="AT127" s="232" t="s">
        <v>124</v>
      </c>
      <c r="AU127" s="232" t="s">
        <v>80</v>
      </c>
      <c r="AY127" s="14" t="s">
        <v>122</v>
      </c>
      <c r="BE127" s="233">
        <f>IF(N127="základní",J127,0)</f>
        <v>0</v>
      </c>
      <c r="BF127" s="233">
        <f>IF(N127="snížená",J127,0)</f>
        <v>0</v>
      </c>
      <c r="BG127" s="233">
        <f>IF(N127="zákl. přenesená",J127,0)</f>
        <v>0</v>
      </c>
      <c r="BH127" s="233">
        <f>IF(N127="sníž. přenesená",J127,0)</f>
        <v>0</v>
      </c>
      <c r="BI127" s="233">
        <f>IF(N127="nulová",J127,0)</f>
        <v>0</v>
      </c>
      <c r="BJ127" s="14" t="s">
        <v>80</v>
      </c>
      <c r="BK127" s="233">
        <f>ROUND(I127*H127,2)</f>
        <v>0</v>
      </c>
      <c r="BL127" s="14" t="s">
        <v>90</v>
      </c>
      <c r="BM127" s="232" t="s">
        <v>235</v>
      </c>
    </row>
    <row r="128" s="1" customFormat="1" ht="16.5" customHeight="1">
      <c r="B128" s="35"/>
      <c r="C128" s="221" t="s">
        <v>171</v>
      </c>
      <c r="D128" s="221" t="s">
        <v>124</v>
      </c>
      <c r="E128" s="222" t="s">
        <v>475</v>
      </c>
      <c r="F128" s="223" t="s">
        <v>476</v>
      </c>
      <c r="G128" s="224" t="s">
        <v>155</v>
      </c>
      <c r="H128" s="225">
        <v>30</v>
      </c>
      <c r="I128" s="226"/>
      <c r="J128" s="227">
        <f>ROUND(I128*H128,2)</f>
        <v>0</v>
      </c>
      <c r="K128" s="223" t="s">
        <v>1</v>
      </c>
      <c r="L128" s="40"/>
      <c r="M128" s="228" t="s">
        <v>1</v>
      </c>
      <c r="N128" s="229" t="s">
        <v>40</v>
      </c>
      <c r="O128" s="83"/>
      <c r="P128" s="230">
        <f>O128*H128</f>
        <v>0</v>
      </c>
      <c r="Q128" s="230">
        <v>0</v>
      </c>
      <c r="R128" s="230">
        <f>Q128*H128</f>
        <v>0</v>
      </c>
      <c r="S128" s="230">
        <v>0</v>
      </c>
      <c r="T128" s="231">
        <f>S128*H128</f>
        <v>0</v>
      </c>
      <c r="AR128" s="232" t="s">
        <v>90</v>
      </c>
      <c r="AT128" s="232" t="s">
        <v>124</v>
      </c>
      <c r="AU128" s="232" t="s">
        <v>80</v>
      </c>
      <c r="AY128" s="14" t="s">
        <v>122</v>
      </c>
      <c r="BE128" s="233">
        <f>IF(N128="základní",J128,0)</f>
        <v>0</v>
      </c>
      <c r="BF128" s="233">
        <f>IF(N128="snížená",J128,0)</f>
        <v>0</v>
      </c>
      <c r="BG128" s="233">
        <f>IF(N128="zákl. přenesená",J128,0)</f>
        <v>0</v>
      </c>
      <c r="BH128" s="233">
        <f>IF(N128="sníž. přenesená",J128,0)</f>
        <v>0</v>
      </c>
      <c r="BI128" s="233">
        <f>IF(N128="nulová",J128,0)</f>
        <v>0</v>
      </c>
      <c r="BJ128" s="14" t="s">
        <v>80</v>
      </c>
      <c r="BK128" s="233">
        <f>ROUND(I128*H128,2)</f>
        <v>0</v>
      </c>
      <c r="BL128" s="14" t="s">
        <v>90</v>
      </c>
      <c r="BM128" s="232" t="s">
        <v>225</v>
      </c>
    </row>
    <row r="129" s="1" customFormat="1" ht="16.5" customHeight="1">
      <c r="B129" s="35"/>
      <c r="C129" s="221" t="s">
        <v>177</v>
      </c>
      <c r="D129" s="221" t="s">
        <v>124</v>
      </c>
      <c r="E129" s="222" t="s">
        <v>477</v>
      </c>
      <c r="F129" s="223" t="s">
        <v>478</v>
      </c>
      <c r="G129" s="224" t="s">
        <v>461</v>
      </c>
      <c r="H129" s="225">
        <v>2</v>
      </c>
      <c r="I129" s="226"/>
      <c r="J129" s="227">
        <f>ROUND(I129*H129,2)</f>
        <v>0</v>
      </c>
      <c r="K129" s="223" t="s">
        <v>1</v>
      </c>
      <c r="L129" s="40"/>
      <c r="M129" s="228" t="s">
        <v>1</v>
      </c>
      <c r="N129" s="229" t="s">
        <v>40</v>
      </c>
      <c r="O129" s="83"/>
      <c r="P129" s="230">
        <f>O129*H129</f>
        <v>0</v>
      </c>
      <c r="Q129" s="230">
        <v>0</v>
      </c>
      <c r="R129" s="230">
        <f>Q129*H129</f>
        <v>0</v>
      </c>
      <c r="S129" s="230">
        <v>0</v>
      </c>
      <c r="T129" s="231">
        <f>S129*H129</f>
        <v>0</v>
      </c>
      <c r="AR129" s="232" t="s">
        <v>90</v>
      </c>
      <c r="AT129" s="232" t="s">
        <v>124</v>
      </c>
      <c r="AU129" s="232" t="s">
        <v>80</v>
      </c>
      <c r="AY129" s="14" t="s">
        <v>122</v>
      </c>
      <c r="BE129" s="233">
        <f>IF(N129="základní",J129,0)</f>
        <v>0</v>
      </c>
      <c r="BF129" s="233">
        <f>IF(N129="snížená",J129,0)</f>
        <v>0</v>
      </c>
      <c r="BG129" s="233">
        <f>IF(N129="zákl. přenesená",J129,0)</f>
        <v>0</v>
      </c>
      <c r="BH129" s="233">
        <f>IF(N129="sníž. přenesená",J129,0)</f>
        <v>0</v>
      </c>
      <c r="BI129" s="233">
        <f>IF(N129="nulová",J129,0)</f>
        <v>0</v>
      </c>
      <c r="BJ129" s="14" t="s">
        <v>80</v>
      </c>
      <c r="BK129" s="233">
        <f>ROUND(I129*H129,2)</f>
        <v>0</v>
      </c>
      <c r="BL129" s="14" t="s">
        <v>90</v>
      </c>
      <c r="BM129" s="232" t="s">
        <v>213</v>
      </c>
    </row>
    <row r="130" s="1" customFormat="1" ht="16.5" customHeight="1">
      <c r="B130" s="35"/>
      <c r="C130" s="221" t="s">
        <v>183</v>
      </c>
      <c r="D130" s="221" t="s">
        <v>124</v>
      </c>
      <c r="E130" s="222" t="s">
        <v>479</v>
      </c>
      <c r="F130" s="223" t="s">
        <v>480</v>
      </c>
      <c r="G130" s="224" t="s">
        <v>461</v>
      </c>
      <c r="H130" s="225">
        <v>2</v>
      </c>
      <c r="I130" s="226"/>
      <c r="J130" s="227">
        <f>ROUND(I130*H130,2)</f>
        <v>0</v>
      </c>
      <c r="K130" s="223" t="s">
        <v>1</v>
      </c>
      <c r="L130" s="40"/>
      <c r="M130" s="228" t="s">
        <v>1</v>
      </c>
      <c r="N130" s="229" t="s">
        <v>40</v>
      </c>
      <c r="O130" s="83"/>
      <c r="P130" s="230">
        <f>O130*H130</f>
        <v>0</v>
      </c>
      <c r="Q130" s="230">
        <v>0</v>
      </c>
      <c r="R130" s="230">
        <f>Q130*H130</f>
        <v>0</v>
      </c>
      <c r="S130" s="230">
        <v>0</v>
      </c>
      <c r="T130" s="231">
        <f>S130*H130</f>
        <v>0</v>
      </c>
      <c r="AR130" s="232" t="s">
        <v>90</v>
      </c>
      <c r="AT130" s="232" t="s">
        <v>124</v>
      </c>
      <c r="AU130" s="232" t="s">
        <v>80</v>
      </c>
      <c r="AY130" s="14" t="s">
        <v>122</v>
      </c>
      <c r="BE130" s="233">
        <f>IF(N130="základní",J130,0)</f>
        <v>0</v>
      </c>
      <c r="BF130" s="233">
        <f>IF(N130="snížená",J130,0)</f>
        <v>0</v>
      </c>
      <c r="BG130" s="233">
        <f>IF(N130="zákl. přenesená",J130,0)</f>
        <v>0</v>
      </c>
      <c r="BH130" s="233">
        <f>IF(N130="sníž. přenesená",J130,0)</f>
        <v>0</v>
      </c>
      <c r="BI130" s="233">
        <f>IF(N130="nulová",J130,0)</f>
        <v>0</v>
      </c>
      <c r="BJ130" s="14" t="s">
        <v>80</v>
      </c>
      <c r="BK130" s="233">
        <f>ROUND(I130*H130,2)</f>
        <v>0</v>
      </c>
      <c r="BL130" s="14" t="s">
        <v>90</v>
      </c>
      <c r="BM130" s="232" t="s">
        <v>205</v>
      </c>
    </row>
    <row r="131" s="1" customFormat="1" ht="24" customHeight="1">
      <c r="B131" s="35"/>
      <c r="C131" s="221" t="s">
        <v>188</v>
      </c>
      <c r="D131" s="221" t="s">
        <v>124</v>
      </c>
      <c r="E131" s="222" t="s">
        <v>481</v>
      </c>
      <c r="F131" s="223" t="s">
        <v>482</v>
      </c>
      <c r="G131" s="224" t="s">
        <v>461</v>
      </c>
      <c r="H131" s="225">
        <v>1</v>
      </c>
      <c r="I131" s="226"/>
      <c r="J131" s="227">
        <f>ROUND(I131*H131,2)</f>
        <v>0</v>
      </c>
      <c r="K131" s="223" t="s">
        <v>1</v>
      </c>
      <c r="L131" s="40"/>
      <c r="M131" s="228" t="s">
        <v>1</v>
      </c>
      <c r="N131" s="229" t="s">
        <v>40</v>
      </c>
      <c r="O131" s="83"/>
      <c r="P131" s="230">
        <f>O131*H131</f>
        <v>0</v>
      </c>
      <c r="Q131" s="230">
        <v>0</v>
      </c>
      <c r="R131" s="230">
        <f>Q131*H131</f>
        <v>0</v>
      </c>
      <c r="S131" s="230">
        <v>0</v>
      </c>
      <c r="T131" s="231">
        <f>S131*H131</f>
        <v>0</v>
      </c>
      <c r="AR131" s="232" t="s">
        <v>90</v>
      </c>
      <c r="AT131" s="232" t="s">
        <v>124</v>
      </c>
      <c r="AU131" s="232" t="s">
        <v>80</v>
      </c>
      <c r="AY131" s="14" t="s">
        <v>122</v>
      </c>
      <c r="BE131" s="233">
        <f>IF(N131="základní",J131,0)</f>
        <v>0</v>
      </c>
      <c r="BF131" s="233">
        <f>IF(N131="snížená",J131,0)</f>
        <v>0</v>
      </c>
      <c r="BG131" s="233">
        <f>IF(N131="zákl. přenesená",J131,0)</f>
        <v>0</v>
      </c>
      <c r="BH131" s="233">
        <f>IF(N131="sníž. přenesená",J131,0)</f>
        <v>0</v>
      </c>
      <c r="BI131" s="233">
        <f>IF(N131="nulová",J131,0)</f>
        <v>0</v>
      </c>
      <c r="BJ131" s="14" t="s">
        <v>80</v>
      </c>
      <c r="BK131" s="233">
        <f>ROUND(I131*H131,2)</f>
        <v>0</v>
      </c>
      <c r="BL131" s="14" t="s">
        <v>90</v>
      </c>
      <c r="BM131" s="232" t="s">
        <v>196</v>
      </c>
    </row>
    <row r="132" s="1" customFormat="1" ht="16.5" customHeight="1">
      <c r="B132" s="35"/>
      <c r="C132" s="221" t="s">
        <v>192</v>
      </c>
      <c r="D132" s="221" t="s">
        <v>124</v>
      </c>
      <c r="E132" s="222" t="s">
        <v>483</v>
      </c>
      <c r="F132" s="223" t="s">
        <v>484</v>
      </c>
      <c r="G132" s="224" t="s">
        <v>461</v>
      </c>
      <c r="H132" s="225">
        <v>1</v>
      </c>
      <c r="I132" s="226"/>
      <c r="J132" s="227">
        <f>ROUND(I132*H132,2)</f>
        <v>0</v>
      </c>
      <c r="K132" s="223" t="s">
        <v>1</v>
      </c>
      <c r="L132" s="40"/>
      <c r="M132" s="228" t="s">
        <v>1</v>
      </c>
      <c r="N132" s="229" t="s">
        <v>40</v>
      </c>
      <c r="O132" s="83"/>
      <c r="P132" s="230">
        <f>O132*H132</f>
        <v>0</v>
      </c>
      <c r="Q132" s="230">
        <v>0</v>
      </c>
      <c r="R132" s="230">
        <f>Q132*H132</f>
        <v>0</v>
      </c>
      <c r="S132" s="230">
        <v>0</v>
      </c>
      <c r="T132" s="231">
        <f>S132*H132</f>
        <v>0</v>
      </c>
      <c r="AR132" s="232" t="s">
        <v>90</v>
      </c>
      <c r="AT132" s="232" t="s">
        <v>124</v>
      </c>
      <c r="AU132" s="232" t="s">
        <v>80</v>
      </c>
      <c r="AY132" s="14" t="s">
        <v>122</v>
      </c>
      <c r="BE132" s="233">
        <f>IF(N132="základní",J132,0)</f>
        <v>0</v>
      </c>
      <c r="BF132" s="233">
        <f>IF(N132="snížená",J132,0)</f>
        <v>0</v>
      </c>
      <c r="BG132" s="233">
        <f>IF(N132="zákl. přenesená",J132,0)</f>
        <v>0</v>
      </c>
      <c r="BH132" s="233">
        <f>IF(N132="sníž. přenesená",J132,0)</f>
        <v>0</v>
      </c>
      <c r="BI132" s="233">
        <f>IF(N132="nulová",J132,0)</f>
        <v>0</v>
      </c>
      <c r="BJ132" s="14" t="s">
        <v>80</v>
      </c>
      <c r="BK132" s="233">
        <f>ROUND(I132*H132,2)</f>
        <v>0</v>
      </c>
      <c r="BL132" s="14" t="s">
        <v>90</v>
      </c>
      <c r="BM132" s="232" t="s">
        <v>188</v>
      </c>
    </row>
    <row r="133" s="1" customFormat="1" ht="16.5" customHeight="1">
      <c r="B133" s="35"/>
      <c r="C133" s="221" t="s">
        <v>196</v>
      </c>
      <c r="D133" s="221" t="s">
        <v>124</v>
      </c>
      <c r="E133" s="222" t="s">
        <v>485</v>
      </c>
      <c r="F133" s="223" t="s">
        <v>486</v>
      </c>
      <c r="G133" s="224" t="s">
        <v>461</v>
      </c>
      <c r="H133" s="225">
        <v>1</v>
      </c>
      <c r="I133" s="226"/>
      <c r="J133" s="227">
        <f>ROUND(I133*H133,2)</f>
        <v>0</v>
      </c>
      <c r="K133" s="223" t="s">
        <v>1</v>
      </c>
      <c r="L133" s="40"/>
      <c r="M133" s="228" t="s">
        <v>1</v>
      </c>
      <c r="N133" s="229" t="s">
        <v>40</v>
      </c>
      <c r="O133" s="83"/>
      <c r="P133" s="230">
        <f>O133*H133</f>
        <v>0</v>
      </c>
      <c r="Q133" s="230">
        <v>0</v>
      </c>
      <c r="R133" s="230">
        <f>Q133*H133</f>
        <v>0</v>
      </c>
      <c r="S133" s="230">
        <v>0</v>
      </c>
      <c r="T133" s="231">
        <f>S133*H133</f>
        <v>0</v>
      </c>
      <c r="AR133" s="232" t="s">
        <v>90</v>
      </c>
      <c r="AT133" s="232" t="s">
        <v>124</v>
      </c>
      <c r="AU133" s="232" t="s">
        <v>80</v>
      </c>
      <c r="AY133" s="14" t="s">
        <v>122</v>
      </c>
      <c r="BE133" s="233">
        <f>IF(N133="základní",J133,0)</f>
        <v>0</v>
      </c>
      <c r="BF133" s="233">
        <f>IF(N133="snížená",J133,0)</f>
        <v>0</v>
      </c>
      <c r="BG133" s="233">
        <f>IF(N133="zákl. přenesená",J133,0)</f>
        <v>0</v>
      </c>
      <c r="BH133" s="233">
        <f>IF(N133="sníž. přenesená",J133,0)</f>
        <v>0</v>
      </c>
      <c r="BI133" s="233">
        <f>IF(N133="nulová",J133,0)</f>
        <v>0</v>
      </c>
      <c r="BJ133" s="14" t="s">
        <v>80</v>
      </c>
      <c r="BK133" s="233">
        <f>ROUND(I133*H133,2)</f>
        <v>0</v>
      </c>
      <c r="BL133" s="14" t="s">
        <v>90</v>
      </c>
      <c r="BM133" s="232" t="s">
        <v>177</v>
      </c>
    </row>
    <row r="134" s="1" customFormat="1" ht="16.5" customHeight="1">
      <c r="B134" s="35"/>
      <c r="C134" s="221" t="s">
        <v>8</v>
      </c>
      <c r="D134" s="221" t="s">
        <v>124</v>
      </c>
      <c r="E134" s="222" t="s">
        <v>487</v>
      </c>
      <c r="F134" s="223" t="s">
        <v>488</v>
      </c>
      <c r="G134" s="224" t="s">
        <v>461</v>
      </c>
      <c r="H134" s="225">
        <v>24</v>
      </c>
      <c r="I134" s="226"/>
      <c r="J134" s="227">
        <f>ROUND(I134*H134,2)</f>
        <v>0</v>
      </c>
      <c r="K134" s="223" t="s">
        <v>1</v>
      </c>
      <c r="L134" s="40"/>
      <c r="M134" s="228" t="s">
        <v>1</v>
      </c>
      <c r="N134" s="229" t="s">
        <v>40</v>
      </c>
      <c r="O134" s="83"/>
      <c r="P134" s="230">
        <f>O134*H134</f>
        <v>0</v>
      </c>
      <c r="Q134" s="230">
        <v>0</v>
      </c>
      <c r="R134" s="230">
        <f>Q134*H134</f>
        <v>0</v>
      </c>
      <c r="S134" s="230">
        <v>0</v>
      </c>
      <c r="T134" s="231">
        <f>S134*H134</f>
        <v>0</v>
      </c>
      <c r="AR134" s="232" t="s">
        <v>90</v>
      </c>
      <c r="AT134" s="232" t="s">
        <v>124</v>
      </c>
      <c r="AU134" s="232" t="s">
        <v>80</v>
      </c>
      <c r="AY134" s="14" t="s">
        <v>122</v>
      </c>
      <c r="BE134" s="233">
        <f>IF(N134="základní",J134,0)</f>
        <v>0</v>
      </c>
      <c r="BF134" s="233">
        <f>IF(N134="snížená",J134,0)</f>
        <v>0</v>
      </c>
      <c r="BG134" s="233">
        <f>IF(N134="zákl. přenesená",J134,0)</f>
        <v>0</v>
      </c>
      <c r="BH134" s="233">
        <f>IF(N134="sníž. přenesená",J134,0)</f>
        <v>0</v>
      </c>
      <c r="BI134" s="233">
        <f>IF(N134="nulová",J134,0)</f>
        <v>0</v>
      </c>
      <c r="BJ134" s="14" t="s">
        <v>80</v>
      </c>
      <c r="BK134" s="233">
        <f>ROUND(I134*H134,2)</f>
        <v>0</v>
      </c>
      <c r="BL134" s="14" t="s">
        <v>90</v>
      </c>
      <c r="BM134" s="232" t="s">
        <v>165</v>
      </c>
    </row>
    <row r="135" s="1" customFormat="1" ht="24" customHeight="1">
      <c r="B135" s="35"/>
      <c r="C135" s="221" t="s">
        <v>205</v>
      </c>
      <c r="D135" s="221" t="s">
        <v>124</v>
      </c>
      <c r="E135" s="222" t="s">
        <v>489</v>
      </c>
      <c r="F135" s="223" t="s">
        <v>490</v>
      </c>
      <c r="G135" s="224" t="s">
        <v>155</v>
      </c>
      <c r="H135" s="225">
        <v>60</v>
      </c>
      <c r="I135" s="226"/>
      <c r="J135" s="227">
        <f>ROUND(I135*H135,2)</f>
        <v>0</v>
      </c>
      <c r="K135" s="223" t="s">
        <v>1</v>
      </c>
      <c r="L135" s="40"/>
      <c r="M135" s="228" t="s">
        <v>1</v>
      </c>
      <c r="N135" s="229" t="s">
        <v>40</v>
      </c>
      <c r="O135" s="83"/>
      <c r="P135" s="230">
        <f>O135*H135</f>
        <v>0</v>
      </c>
      <c r="Q135" s="230">
        <v>0</v>
      </c>
      <c r="R135" s="230">
        <f>Q135*H135</f>
        <v>0</v>
      </c>
      <c r="S135" s="230">
        <v>0</v>
      </c>
      <c r="T135" s="231">
        <f>S135*H135</f>
        <v>0</v>
      </c>
      <c r="AR135" s="232" t="s">
        <v>90</v>
      </c>
      <c r="AT135" s="232" t="s">
        <v>124</v>
      </c>
      <c r="AU135" s="232" t="s">
        <v>80</v>
      </c>
      <c r="AY135" s="14" t="s">
        <v>122</v>
      </c>
      <c r="BE135" s="233">
        <f>IF(N135="základní",J135,0)</f>
        <v>0</v>
      </c>
      <c r="BF135" s="233">
        <f>IF(N135="snížená",J135,0)</f>
        <v>0</v>
      </c>
      <c r="BG135" s="233">
        <f>IF(N135="zákl. přenesená",J135,0)</f>
        <v>0</v>
      </c>
      <c r="BH135" s="233">
        <f>IF(N135="sníž. přenesená",J135,0)</f>
        <v>0</v>
      </c>
      <c r="BI135" s="233">
        <f>IF(N135="nulová",J135,0)</f>
        <v>0</v>
      </c>
      <c r="BJ135" s="14" t="s">
        <v>80</v>
      </c>
      <c r="BK135" s="233">
        <f>ROUND(I135*H135,2)</f>
        <v>0</v>
      </c>
      <c r="BL135" s="14" t="s">
        <v>90</v>
      </c>
      <c r="BM135" s="232" t="s">
        <v>152</v>
      </c>
    </row>
    <row r="136" s="1" customFormat="1" ht="24" customHeight="1">
      <c r="B136" s="35"/>
      <c r="C136" s="221" t="s">
        <v>209</v>
      </c>
      <c r="D136" s="221" t="s">
        <v>124</v>
      </c>
      <c r="E136" s="222" t="s">
        <v>491</v>
      </c>
      <c r="F136" s="223" t="s">
        <v>492</v>
      </c>
      <c r="G136" s="224" t="s">
        <v>155</v>
      </c>
      <c r="H136" s="225">
        <v>60</v>
      </c>
      <c r="I136" s="226"/>
      <c r="J136" s="227">
        <f>ROUND(I136*H136,2)</f>
        <v>0</v>
      </c>
      <c r="K136" s="223" t="s">
        <v>1</v>
      </c>
      <c r="L136" s="40"/>
      <c r="M136" s="228" t="s">
        <v>1</v>
      </c>
      <c r="N136" s="229" t="s">
        <v>40</v>
      </c>
      <c r="O136" s="83"/>
      <c r="P136" s="230">
        <f>O136*H136</f>
        <v>0</v>
      </c>
      <c r="Q136" s="230">
        <v>0</v>
      </c>
      <c r="R136" s="230">
        <f>Q136*H136</f>
        <v>0</v>
      </c>
      <c r="S136" s="230">
        <v>0</v>
      </c>
      <c r="T136" s="231">
        <f>S136*H136</f>
        <v>0</v>
      </c>
      <c r="AR136" s="232" t="s">
        <v>90</v>
      </c>
      <c r="AT136" s="232" t="s">
        <v>124</v>
      </c>
      <c r="AU136" s="232" t="s">
        <v>80</v>
      </c>
      <c r="AY136" s="14" t="s">
        <v>122</v>
      </c>
      <c r="BE136" s="233">
        <f>IF(N136="základní",J136,0)</f>
        <v>0</v>
      </c>
      <c r="BF136" s="233">
        <f>IF(N136="snížená",J136,0)</f>
        <v>0</v>
      </c>
      <c r="BG136" s="233">
        <f>IF(N136="zákl. přenesená",J136,0)</f>
        <v>0</v>
      </c>
      <c r="BH136" s="233">
        <f>IF(N136="sníž. přenesená",J136,0)</f>
        <v>0</v>
      </c>
      <c r="BI136" s="233">
        <f>IF(N136="nulová",J136,0)</f>
        <v>0</v>
      </c>
      <c r="BJ136" s="14" t="s">
        <v>80</v>
      </c>
      <c r="BK136" s="233">
        <f>ROUND(I136*H136,2)</f>
        <v>0</v>
      </c>
      <c r="BL136" s="14" t="s">
        <v>90</v>
      </c>
      <c r="BM136" s="232" t="s">
        <v>90</v>
      </c>
    </row>
    <row r="137" s="11" customFormat="1" ht="25.92" customHeight="1">
      <c r="B137" s="205"/>
      <c r="C137" s="206"/>
      <c r="D137" s="207" t="s">
        <v>74</v>
      </c>
      <c r="E137" s="208" t="s">
        <v>493</v>
      </c>
      <c r="F137" s="208" t="s">
        <v>494</v>
      </c>
      <c r="G137" s="206"/>
      <c r="H137" s="206"/>
      <c r="I137" s="209"/>
      <c r="J137" s="210">
        <f>BK137</f>
        <v>0</v>
      </c>
      <c r="K137" s="206"/>
      <c r="L137" s="211"/>
      <c r="M137" s="212"/>
      <c r="N137" s="213"/>
      <c r="O137" s="213"/>
      <c r="P137" s="214">
        <f>SUM(P138:P157)</f>
        <v>0</v>
      </c>
      <c r="Q137" s="213"/>
      <c r="R137" s="214">
        <f>SUM(R138:R157)</f>
        <v>0</v>
      </c>
      <c r="S137" s="213"/>
      <c r="T137" s="215">
        <f>SUM(T138:T157)</f>
        <v>0</v>
      </c>
      <c r="AR137" s="216" t="s">
        <v>80</v>
      </c>
      <c r="AT137" s="217" t="s">
        <v>74</v>
      </c>
      <c r="AU137" s="217" t="s">
        <v>75</v>
      </c>
      <c r="AY137" s="216" t="s">
        <v>122</v>
      </c>
      <c r="BK137" s="218">
        <f>SUM(BK138:BK157)</f>
        <v>0</v>
      </c>
    </row>
    <row r="138" s="1" customFormat="1" ht="24" customHeight="1">
      <c r="B138" s="35"/>
      <c r="C138" s="221" t="s">
        <v>213</v>
      </c>
      <c r="D138" s="221" t="s">
        <v>124</v>
      </c>
      <c r="E138" s="222" t="s">
        <v>495</v>
      </c>
      <c r="F138" s="223" t="s">
        <v>492</v>
      </c>
      <c r="G138" s="224" t="s">
        <v>155</v>
      </c>
      <c r="H138" s="225">
        <v>60</v>
      </c>
      <c r="I138" s="226"/>
      <c r="J138" s="227">
        <f>ROUND(I138*H138,2)</f>
        <v>0</v>
      </c>
      <c r="K138" s="223" t="s">
        <v>1</v>
      </c>
      <c r="L138" s="40"/>
      <c r="M138" s="228" t="s">
        <v>1</v>
      </c>
      <c r="N138" s="229" t="s">
        <v>40</v>
      </c>
      <c r="O138" s="83"/>
      <c r="P138" s="230">
        <f>O138*H138</f>
        <v>0</v>
      </c>
      <c r="Q138" s="230">
        <v>0</v>
      </c>
      <c r="R138" s="230">
        <f>Q138*H138</f>
        <v>0</v>
      </c>
      <c r="S138" s="230">
        <v>0</v>
      </c>
      <c r="T138" s="231">
        <f>S138*H138</f>
        <v>0</v>
      </c>
      <c r="AR138" s="232" t="s">
        <v>90</v>
      </c>
      <c r="AT138" s="232" t="s">
        <v>124</v>
      </c>
      <c r="AU138" s="232" t="s">
        <v>80</v>
      </c>
      <c r="AY138" s="14" t="s">
        <v>122</v>
      </c>
      <c r="BE138" s="233">
        <f>IF(N138="základní",J138,0)</f>
        <v>0</v>
      </c>
      <c r="BF138" s="233">
        <f>IF(N138="snížená",J138,0)</f>
        <v>0</v>
      </c>
      <c r="BG138" s="233">
        <f>IF(N138="zákl. přenesená",J138,0)</f>
        <v>0</v>
      </c>
      <c r="BH138" s="233">
        <f>IF(N138="sníž. přenesená",J138,0)</f>
        <v>0</v>
      </c>
      <c r="BI138" s="233">
        <f>IF(N138="nulová",J138,0)</f>
        <v>0</v>
      </c>
      <c r="BJ138" s="14" t="s">
        <v>80</v>
      </c>
      <c r="BK138" s="233">
        <f>ROUND(I138*H138,2)</f>
        <v>0</v>
      </c>
      <c r="BL138" s="14" t="s">
        <v>90</v>
      </c>
      <c r="BM138" s="232" t="s">
        <v>324</v>
      </c>
    </row>
    <row r="139" s="1" customFormat="1" ht="24" customHeight="1">
      <c r="B139" s="35"/>
      <c r="C139" s="221" t="s">
        <v>218</v>
      </c>
      <c r="D139" s="221" t="s">
        <v>124</v>
      </c>
      <c r="E139" s="222" t="s">
        <v>496</v>
      </c>
      <c r="F139" s="223" t="s">
        <v>490</v>
      </c>
      <c r="G139" s="224" t="s">
        <v>155</v>
      </c>
      <c r="H139" s="225">
        <v>60</v>
      </c>
      <c r="I139" s="226"/>
      <c r="J139" s="227">
        <f>ROUND(I139*H139,2)</f>
        <v>0</v>
      </c>
      <c r="K139" s="223" t="s">
        <v>1</v>
      </c>
      <c r="L139" s="40"/>
      <c r="M139" s="228" t="s">
        <v>1</v>
      </c>
      <c r="N139" s="229" t="s">
        <v>40</v>
      </c>
      <c r="O139" s="83"/>
      <c r="P139" s="230">
        <f>O139*H139</f>
        <v>0</v>
      </c>
      <c r="Q139" s="230">
        <v>0</v>
      </c>
      <c r="R139" s="230">
        <f>Q139*H139</f>
        <v>0</v>
      </c>
      <c r="S139" s="230">
        <v>0</v>
      </c>
      <c r="T139" s="231">
        <f>S139*H139</f>
        <v>0</v>
      </c>
      <c r="AR139" s="232" t="s">
        <v>90</v>
      </c>
      <c r="AT139" s="232" t="s">
        <v>124</v>
      </c>
      <c r="AU139" s="232" t="s">
        <v>80</v>
      </c>
      <c r="AY139" s="14" t="s">
        <v>122</v>
      </c>
      <c r="BE139" s="233">
        <f>IF(N139="základní",J139,0)</f>
        <v>0</v>
      </c>
      <c r="BF139" s="233">
        <f>IF(N139="snížená",J139,0)</f>
        <v>0</v>
      </c>
      <c r="BG139" s="233">
        <f>IF(N139="zákl. přenesená",J139,0)</f>
        <v>0</v>
      </c>
      <c r="BH139" s="233">
        <f>IF(N139="sníž. přenesená",J139,0)</f>
        <v>0</v>
      </c>
      <c r="BI139" s="233">
        <f>IF(N139="nulová",J139,0)</f>
        <v>0</v>
      </c>
      <c r="BJ139" s="14" t="s">
        <v>80</v>
      </c>
      <c r="BK139" s="233">
        <f>ROUND(I139*H139,2)</f>
        <v>0</v>
      </c>
      <c r="BL139" s="14" t="s">
        <v>90</v>
      </c>
      <c r="BM139" s="232" t="s">
        <v>335</v>
      </c>
    </row>
    <row r="140" s="1" customFormat="1" ht="16.5" customHeight="1">
      <c r="B140" s="35"/>
      <c r="C140" s="221" t="s">
        <v>225</v>
      </c>
      <c r="D140" s="221" t="s">
        <v>124</v>
      </c>
      <c r="E140" s="222" t="s">
        <v>497</v>
      </c>
      <c r="F140" s="223" t="s">
        <v>498</v>
      </c>
      <c r="G140" s="224" t="s">
        <v>461</v>
      </c>
      <c r="H140" s="225">
        <v>8</v>
      </c>
      <c r="I140" s="226"/>
      <c r="J140" s="227">
        <f>ROUND(I140*H140,2)</f>
        <v>0</v>
      </c>
      <c r="K140" s="223" t="s">
        <v>1</v>
      </c>
      <c r="L140" s="40"/>
      <c r="M140" s="228" t="s">
        <v>1</v>
      </c>
      <c r="N140" s="229" t="s">
        <v>40</v>
      </c>
      <c r="O140" s="83"/>
      <c r="P140" s="230">
        <f>O140*H140</f>
        <v>0</v>
      </c>
      <c r="Q140" s="230">
        <v>0</v>
      </c>
      <c r="R140" s="230">
        <f>Q140*H140</f>
        <v>0</v>
      </c>
      <c r="S140" s="230">
        <v>0</v>
      </c>
      <c r="T140" s="231">
        <f>S140*H140</f>
        <v>0</v>
      </c>
      <c r="AR140" s="232" t="s">
        <v>90</v>
      </c>
      <c r="AT140" s="232" t="s">
        <v>124</v>
      </c>
      <c r="AU140" s="232" t="s">
        <v>80</v>
      </c>
      <c r="AY140" s="14" t="s">
        <v>122</v>
      </c>
      <c r="BE140" s="233">
        <f>IF(N140="základní",J140,0)</f>
        <v>0</v>
      </c>
      <c r="BF140" s="233">
        <f>IF(N140="snížená",J140,0)</f>
        <v>0</v>
      </c>
      <c r="BG140" s="233">
        <f>IF(N140="zákl. přenesená",J140,0)</f>
        <v>0</v>
      </c>
      <c r="BH140" s="233">
        <f>IF(N140="sníž. přenesená",J140,0)</f>
        <v>0</v>
      </c>
      <c r="BI140" s="233">
        <f>IF(N140="nulová",J140,0)</f>
        <v>0</v>
      </c>
      <c r="BJ140" s="14" t="s">
        <v>80</v>
      </c>
      <c r="BK140" s="233">
        <f>ROUND(I140*H140,2)</f>
        <v>0</v>
      </c>
      <c r="BL140" s="14" t="s">
        <v>90</v>
      </c>
      <c r="BM140" s="232" t="s">
        <v>344</v>
      </c>
    </row>
    <row r="141" s="1" customFormat="1" ht="16.5" customHeight="1">
      <c r="B141" s="35"/>
      <c r="C141" s="221" t="s">
        <v>7</v>
      </c>
      <c r="D141" s="221" t="s">
        <v>124</v>
      </c>
      <c r="E141" s="222" t="s">
        <v>499</v>
      </c>
      <c r="F141" s="223" t="s">
        <v>486</v>
      </c>
      <c r="G141" s="224" t="s">
        <v>461</v>
      </c>
      <c r="H141" s="225">
        <v>1</v>
      </c>
      <c r="I141" s="226"/>
      <c r="J141" s="227">
        <f>ROUND(I141*H141,2)</f>
        <v>0</v>
      </c>
      <c r="K141" s="223" t="s">
        <v>1</v>
      </c>
      <c r="L141" s="40"/>
      <c r="M141" s="228" t="s">
        <v>1</v>
      </c>
      <c r="N141" s="229" t="s">
        <v>40</v>
      </c>
      <c r="O141" s="83"/>
      <c r="P141" s="230">
        <f>O141*H141</f>
        <v>0</v>
      </c>
      <c r="Q141" s="230">
        <v>0</v>
      </c>
      <c r="R141" s="230">
        <f>Q141*H141</f>
        <v>0</v>
      </c>
      <c r="S141" s="230">
        <v>0</v>
      </c>
      <c r="T141" s="231">
        <f>S141*H141</f>
        <v>0</v>
      </c>
      <c r="AR141" s="232" t="s">
        <v>90</v>
      </c>
      <c r="AT141" s="232" t="s">
        <v>124</v>
      </c>
      <c r="AU141" s="232" t="s">
        <v>80</v>
      </c>
      <c r="AY141" s="14" t="s">
        <v>122</v>
      </c>
      <c r="BE141" s="233">
        <f>IF(N141="základní",J141,0)</f>
        <v>0</v>
      </c>
      <c r="BF141" s="233">
        <f>IF(N141="snížená",J141,0)</f>
        <v>0</v>
      </c>
      <c r="BG141" s="233">
        <f>IF(N141="zákl. přenesená",J141,0)</f>
        <v>0</v>
      </c>
      <c r="BH141" s="233">
        <f>IF(N141="sníž. přenesená",J141,0)</f>
        <v>0</v>
      </c>
      <c r="BI141" s="233">
        <f>IF(N141="nulová",J141,0)</f>
        <v>0</v>
      </c>
      <c r="BJ141" s="14" t="s">
        <v>80</v>
      </c>
      <c r="BK141" s="233">
        <f>ROUND(I141*H141,2)</f>
        <v>0</v>
      </c>
      <c r="BL141" s="14" t="s">
        <v>90</v>
      </c>
      <c r="BM141" s="232" t="s">
        <v>353</v>
      </c>
    </row>
    <row r="142" s="1" customFormat="1" ht="16.5" customHeight="1">
      <c r="B142" s="35"/>
      <c r="C142" s="221" t="s">
        <v>235</v>
      </c>
      <c r="D142" s="221" t="s">
        <v>124</v>
      </c>
      <c r="E142" s="222" t="s">
        <v>500</v>
      </c>
      <c r="F142" s="223" t="s">
        <v>484</v>
      </c>
      <c r="G142" s="224" t="s">
        <v>461</v>
      </c>
      <c r="H142" s="225">
        <v>1</v>
      </c>
      <c r="I142" s="226"/>
      <c r="J142" s="227">
        <f>ROUND(I142*H142,2)</f>
        <v>0</v>
      </c>
      <c r="K142" s="223" t="s">
        <v>1</v>
      </c>
      <c r="L142" s="40"/>
      <c r="M142" s="228" t="s">
        <v>1</v>
      </c>
      <c r="N142" s="229" t="s">
        <v>40</v>
      </c>
      <c r="O142" s="83"/>
      <c r="P142" s="230">
        <f>O142*H142</f>
        <v>0</v>
      </c>
      <c r="Q142" s="230">
        <v>0</v>
      </c>
      <c r="R142" s="230">
        <f>Q142*H142</f>
        <v>0</v>
      </c>
      <c r="S142" s="230">
        <v>0</v>
      </c>
      <c r="T142" s="231">
        <f>S142*H142</f>
        <v>0</v>
      </c>
      <c r="AR142" s="232" t="s">
        <v>90</v>
      </c>
      <c r="AT142" s="232" t="s">
        <v>124</v>
      </c>
      <c r="AU142" s="232" t="s">
        <v>80</v>
      </c>
      <c r="AY142" s="14" t="s">
        <v>122</v>
      </c>
      <c r="BE142" s="233">
        <f>IF(N142="základní",J142,0)</f>
        <v>0</v>
      </c>
      <c r="BF142" s="233">
        <f>IF(N142="snížená",J142,0)</f>
        <v>0</v>
      </c>
      <c r="BG142" s="233">
        <f>IF(N142="zákl. přenesená",J142,0)</f>
        <v>0</v>
      </c>
      <c r="BH142" s="233">
        <f>IF(N142="sníž. přenesená",J142,0)</f>
        <v>0</v>
      </c>
      <c r="BI142" s="233">
        <f>IF(N142="nulová",J142,0)</f>
        <v>0</v>
      </c>
      <c r="BJ142" s="14" t="s">
        <v>80</v>
      </c>
      <c r="BK142" s="233">
        <f>ROUND(I142*H142,2)</f>
        <v>0</v>
      </c>
      <c r="BL142" s="14" t="s">
        <v>90</v>
      </c>
      <c r="BM142" s="232" t="s">
        <v>362</v>
      </c>
    </row>
    <row r="143" s="1" customFormat="1" ht="24" customHeight="1">
      <c r="B143" s="35"/>
      <c r="C143" s="221" t="s">
        <v>243</v>
      </c>
      <c r="D143" s="221" t="s">
        <v>124</v>
      </c>
      <c r="E143" s="222" t="s">
        <v>501</v>
      </c>
      <c r="F143" s="223" t="s">
        <v>482</v>
      </c>
      <c r="G143" s="224" t="s">
        <v>461</v>
      </c>
      <c r="H143" s="225">
        <v>1</v>
      </c>
      <c r="I143" s="226"/>
      <c r="J143" s="227">
        <f>ROUND(I143*H143,2)</f>
        <v>0</v>
      </c>
      <c r="K143" s="223" t="s">
        <v>1</v>
      </c>
      <c r="L143" s="40"/>
      <c r="M143" s="228" t="s">
        <v>1</v>
      </c>
      <c r="N143" s="229" t="s">
        <v>40</v>
      </c>
      <c r="O143" s="83"/>
      <c r="P143" s="230">
        <f>O143*H143</f>
        <v>0</v>
      </c>
      <c r="Q143" s="230">
        <v>0</v>
      </c>
      <c r="R143" s="230">
        <f>Q143*H143</f>
        <v>0</v>
      </c>
      <c r="S143" s="230">
        <v>0</v>
      </c>
      <c r="T143" s="231">
        <f>S143*H143</f>
        <v>0</v>
      </c>
      <c r="AR143" s="232" t="s">
        <v>90</v>
      </c>
      <c r="AT143" s="232" t="s">
        <v>124</v>
      </c>
      <c r="AU143" s="232" t="s">
        <v>80</v>
      </c>
      <c r="AY143" s="14" t="s">
        <v>122</v>
      </c>
      <c r="BE143" s="233">
        <f>IF(N143="základní",J143,0)</f>
        <v>0</v>
      </c>
      <c r="BF143" s="233">
        <f>IF(N143="snížená",J143,0)</f>
        <v>0</v>
      </c>
      <c r="BG143" s="233">
        <f>IF(N143="zákl. přenesená",J143,0)</f>
        <v>0</v>
      </c>
      <c r="BH143" s="233">
        <f>IF(N143="sníž. přenesená",J143,0)</f>
        <v>0</v>
      </c>
      <c r="BI143" s="233">
        <f>IF(N143="nulová",J143,0)</f>
        <v>0</v>
      </c>
      <c r="BJ143" s="14" t="s">
        <v>80</v>
      </c>
      <c r="BK143" s="233">
        <f>ROUND(I143*H143,2)</f>
        <v>0</v>
      </c>
      <c r="BL143" s="14" t="s">
        <v>90</v>
      </c>
      <c r="BM143" s="232" t="s">
        <v>372</v>
      </c>
    </row>
    <row r="144" s="1" customFormat="1" ht="16.5" customHeight="1">
      <c r="B144" s="35"/>
      <c r="C144" s="221" t="s">
        <v>249</v>
      </c>
      <c r="D144" s="221" t="s">
        <v>124</v>
      </c>
      <c r="E144" s="222" t="s">
        <v>502</v>
      </c>
      <c r="F144" s="223" t="s">
        <v>480</v>
      </c>
      <c r="G144" s="224" t="s">
        <v>461</v>
      </c>
      <c r="H144" s="225">
        <v>2</v>
      </c>
      <c r="I144" s="226"/>
      <c r="J144" s="227">
        <f>ROUND(I144*H144,2)</f>
        <v>0</v>
      </c>
      <c r="K144" s="223" t="s">
        <v>1</v>
      </c>
      <c r="L144" s="40"/>
      <c r="M144" s="228" t="s">
        <v>1</v>
      </c>
      <c r="N144" s="229" t="s">
        <v>40</v>
      </c>
      <c r="O144" s="83"/>
      <c r="P144" s="230">
        <f>O144*H144</f>
        <v>0</v>
      </c>
      <c r="Q144" s="230">
        <v>0</v>
      </c>
      <c r="R144" s="230">
        <f>Q144*H144</f>
        <v>0</v>
      </c>
      <c r="S144" s="230">
        <v>0</v>
      </c>
      <c r="T144" s="231">
        <f>S144*H144</f>
        <v>0</v>
      </c>
      <c r="AR144" s="232" t="s">
        <v>90</v>
      </c>
      <c r="AT144" s="232" t="s">
        <v>124</v>
      </c>
      <c r="AU144" s="232" t="s">
        <v>80</v>
      </c>
      <c r="AY144" s="14" t="s">
        <v>122</v>
      </c>
      <c r="BE144" s="233">
        <f>IF(N144="základní",J144,0)</f>
        <v>0</v>
      </c>
      <c r="BF144" s="233">
        <f>IF(N144="snížená",J144,0)</f>
        <v>0</v>
      </c>
      <c r="BG144" s="233">
        <f>IF(N144="zákl. přenesená",J144,0)</f>
        <v>0</v>
      </c>
      <c r="BH144" s="233">
        <f>IF(N144="sníž. přenesená",J144,0)</f>
        <v>0</v>
      </c>
      <c r="BI144" s="233">
        <f>IF(N144="nulová",J144,0)</f>
        <v>0</v>
      </c>
      <c r="BJ144" s="14" t="s">
        <v>80</v>
      </c>
      <c r="BK144" s="233">
        <f>ROUND(I144*H144,2)</f>
        <v>0</v>
      </c>
      <c r="BL144" s="14" t="s">
        <v>90</v>
      </c>
      <c r="BM144" s="232" t="s">
        <v>381</v>
      </c>
    </row>
    <row r="145" s="1" customFormat="1" ht="16.5" customHeight="1">
      <c r="B145" s="35"/>
      <c r="C145" s="221" t="s">
        <v>254</v>
      </c>
      <c r="D145" s="221" t="s">
        <v>124</v>
      </c>
      <c r="E145" s="222" t="s">
        <v>503</v>
      </c>
      <c r="F145" s="223" t="s">
        <v>478</v>
      </c>
      <c r="G145" s="224" t="s">
        <v>461</v>
      </c>
      <c r="H145" s="225">
        <v>2</v>
      </c>
      <c r="I145" s="226"/>
      <c r="J145" s="227">
        <f>ROUND(I145*H145,2)</f>
        <v>0</v>
      </c>
      <c r="K145" s="223" t="s">
        <v>1</v>
      </c>
      <c r="L145" s="40"/>
      <c r="M145" s="228" t="s">
        <v>1</v>
      </c>
      <c r="N145" s="229" t="s">
        <v>40</v>
      </c>
      <c r="O145" s="83"/>
      <c r="P145" s="230">
        <f>O145*H145</f>
        <v>0</v>
      </c>
      <c r="Q145" s="230">
        <v>0</v>
      </c>
      <c r="R145" s="230">
        <f>Q145*H145</f>
        <v>0</v>
      </c>
      <c r="S145" s="230">
        <v>0</v>
      </c>
      <c r="T145" s="231">
        <f>S145*H145</f>
        <v>0</v>
      </c>
      <c r="AR145" s="232" t="s">
        <v>90</v>
      </c>
      <c r="AT145" s="232" t="s">
        <v>124</v>
      </c>
      <c r="AU145" s="232" t="s">
        <v>80</v>
      </c>
      <c r="AY145" s="14" t="s">
        <v>122</v>
      </c>
      <c r="BE145" s="233">
        <f>IF(N145="základní",J145,0)</f>
        <v>0</v>
      </c>
      <c r="BF145" s="233">
        <f>IF(N145="snížená",J145,0)</f>
        <v>0</v>
      </c>
      <c r="BG145" s="233">
        <f>IF(N145="zákl. přenesená",J145,0)</f>
        <v>0</v>
      </c>
      <c r="BH145" s="233">
        <f>IF(N145="sníž. přenesená",J145,0)</f>
        <v>0</v>
      </c>
      <c r="BI145" s="233">
        <f>IF(N145="nulová",J145,0)</f>
        <v>0</v>
      </c>
      <c r="BJ145" s="14" t="s">
        <v>80</v>
      </c>
      <c r="BK145" s="233">
        <f>ROUND(I145*H145,2)</f>
        <v>0</v>
      </c>
      <c r="BL145" s="14" t="s">
        <v>90</v>
      </c>
      <c r="BM145" s="232" t="s">
        <v>390</v>
      </c>
    </row>
    <row r="146" s="1" customFormat="1" ht="16.5" customHeight="1">
      <c r="B146" s="35"/>
      <c r="C146" s="221" t="s">
        <v>259</v>
      </c>
      <c r="D146" s="221" t="s">
        <v>124</v>
      </c>
      <c r="E146" s="222" t="s">
        <v>504</v>
      </c>
      <c r="F146" s="223" t="s">
        <v>476</v>
      </c>
      <c r="G146" s="224" t="s">
        <v>155</v>
      </c>
      <c r="H146" s="225">
        <v>30</v>
      </c>
      <c r="I146" s="226"/>
      <c r="J146" s="227">
        <f>ROUND(I146*H146,2)</f>
        <v>0</v>
      </c>
      <c r="K146" s="223" t="s">
        <v>1</v>
      </c>
      <c r="L146" s="40"/>
      <c r="M146" s="228" t="s">
        <v>1</v>
      </c>
      <c r="N146" s="229" t="s">
        <v>40</v>
      </c>
      <c r="O146" s="83"/>
      <c r="P146" s="230">
        <f>O146*H146</f>
        <v>0</v>
      </c>
      <c r="Q146" s="230">
        <v>0</v>
      </c>
      <c r="R146" s="230">
        <f>Q146*H146</f>
        <v>0</v>
      </c>
      <c r="S146" s="230">
        <v>0</v>
      </c>
      <c r="T146" s="231">
        <f>S146*H146</f>
        <v>0</v>
      </c>
      <c r="AR146" s="232" t="s">
        <v>90</v>
      </c>
      <c r="AT146" s="232" t="s">
        <v>124</v>
      </c>
      <c r="AU146" s="232" t="s">
        <v>80</v>
      </c>
      <c r="AY146" s="14" t="s">
        <v>122</v>
      </c>
      <c r="BE146" s="233">
        <f>IF(N146="základní",J146,0)</f>
        <v>0</v>
      </c>
      <c r="BF146" s="233">
        <f>IF(N146="snížená",J146,0)</f>
        <v>0</v>
      </c>
      <c r="BG146" s="233">
        <f>IF(N146="zákl. přenesená",J146,0)</f>
        <v>0</v>
      </c>
      <c r="BH146" s="233">
        <f>IF(N146="sníž. přenesená",J146,0)</f>
        <v>0</v>
      </c>
      <c r="BI146" s="233">
        <f>IF(N146="nulová",J146,0)</f>
        <v>0</v>
      </c>
      <c r="BJ146" s="14" t="s">
        <v>80</v>
      </c>
      <c r="BK146" s="233">
        <f>ROUND(I146*H146,2)</f>
        <v>0</v>
      </c>
      <c r="BL146" s="14" t="s">
        <v>90</v>
      </c>
      <c r="BM146" s="232" t="s">
        <v>399</v>
      </c>
    </row>
    <row r="147" s="1" customFormat="1" ht="16.5" customHeight="1">
      <c r="B147" s="35"/>
      <c r="C147" s="221" t="s">
        <v>264</v>
      </c>
      <c r="D147" s="221" t="s">
        <v>124</v>
      </c>
      <c r="E147" s="222" t="s">
        <v>505</v>
      </c>
      <c r="F147" s="223" t="s">
        <v>506</v>
      </c>
      <c r="G147" s="224" t="s">
        <v>461</v>
      </c>
      <c r="H147" s="225">
        <v>60</v>
      </c>
      <c r="I147" s="226"/>
      <c r="J147" s="227">
        <f>ROUND(I147*H147,2)</f>
        <v>0</v>
      </c>
      <c r="K147" s="223" t="s">
        <v>1</v>
      </c>
      <c r="L147" s="40"/>
      <c r="M147" s="228" t="s">
        <v>1</v>
      </c>
      <c r="N147" s="229" t="s">
        <v>40</v>
      </c>
      <c r="O147" s="83"/>
      <c r="P147" s="230">
        <f>O147*H147</f>
        <v>0</v>
      </c>
      <c r="Q147" s="230">
        <v>0</v>
      </c>
      <c r="R147" s="230">
        <f>Q147*H147</f>
        <v>0</v>
      </c>
      <c r="S147" s="230">
        <v>0</v>
      </c>
      <c r="T147" s="231">
        <f>S147*H147</f>
        <v>0</v>
      </c>
      <c r="AR147" s="232" t="s">
        <v>90</v>
      </c>
      <c r="AT147" s="232" t="s">
        <v>124</v>
      </c>
      <c r="AU147" s="232" t="s">
        <v>80</v>
      </c>
      <c r="AY147" s="14" t="s">
        <v>122</v>
      </c>
      <c r="BE147" s="233">
        <f>IF(N147="základní",J147,0)</f>
        <v>0</v>
      </c>
      <c r="BF147" s="233">
        <f>IF(N147="snížená",J147,0)</f>
        <v>0</v>
      </c>
      <c r="BG147" s="233">
        <f>IF(N147="zákl. přenesená",J147,0)</f>
        <v>0</v>
      </c>
      <c r="BH147" s="233">
        <f>IF(N147="sníž. přenesená",J147,0)</f>
        <v>0</v>
      </c>
      <c r="BI147" s="233">
        <f>IF(N147="nulová",J147,0)</f>
        <v>0</v>
      </c>
      <c r="BJ147" s="14" t="s">
        <v>80</v>
      </c>
      <c r="BK147" s="233">
        <f>ROUND(I147*H147,2)</f>
        <v>0</v>
      </c>
      <c r="BL147" s="14" t="s">
        <v>90</v>
      </c>
      <c r="BM147" s="232" t="s">
        <v>408</v>
      </c>
    </row>
    <row r="148" s="1" customFormat="1" ht="16.5" customHeight="1">
      <c r="B148" s="35"/>
      <c r="C148" s="221" t="s">
        <v>271</v>
      </c>
      <c r="D148" s="221" t="s">
        <v>124</v>
      </c>
      <c r="E148" s="222" t="s">
        <v>507</v>
      </c>
      <c r="F148" s="223" t="s">
        <v>472</v>
      </c>
      <c r="G148" s="224" t="s">
        <v>155</v>
      </c>
      <c r="H148" s="225">
        <v>20</v>
      </c>
      <c r="I148" s="226"/>
      <c r="J148" s="227">
        <f>ROUND(I148*H148,2)</f>
        <v>0</v>
      </c>
      <c r="K148" s="223" t="s">
        <v>1</v>
      </c>
      <c r="L148" s="40"/>
      <c r="M148" s="228" t="s">
        <v>1</v>
      </c>
      <c r="N148" s="229" t="s">
        <v>40</v>
      </c>
      <c r="O148" s="83"/>
      <c r="P148" s="230">
        <f>O148*H148</f>
        <v>0</v>
      </c>
      <c r="Q148" s="230">
        <v>0</v>
      </c>
      <c r="R148" s="230">
        <f>Q148*H148</f>
        <v>0</v>
      </c>
      <c r="S148" s="230">
        <v>0</v>
      </c>
      <c r="T148" s="231">
        <f>S148*H148</f>
        <v>0</v>
      </c>
      <c r="AR148" s="232" t="s">
        <v>90</v>
      </c>
      <c r="AT148" s="232" t="s">
        <v>124</v>
      </c>
      <c r="AU148" s="232" t="s">
        <v>80</v>
      </c>
      <c r="AY148" s="14" t="s">
        <v>122</v>
      </c>
      <c r="BE148" s="233">
        <f>IF(N148="základní",J148,0)</f>
        <v>0</v>
      </c>
      <c r="BF148" s="233">
        <f>IF(N148="snížená",J148,0)</f>
        <v>0</v>
      </c>
      <c r="BG148" s="233">
        <f>IF(N148="zákl. přenesená",J148,0)</f>
        <v>0</v>
      </c>
      <c r="BH148" s="233">
        <f>IF(N148="sníž. přenesená",J148,0)</f>
        <v>0</v>
      </c>
      <c r="BI148" s="233">
        <f>IF(N148="nulová",J148,0)</f>
        <v>0</v>
      </c>
      <c r="BJ148" s="14" t="s">
        <v>80</v>
      </c>
      <c r="BK148" s="233">
        <f>ROUND(I148*H148,2)</f>
        <v>0</v>
      </c>
      <c r="BL148" s="14" t="s">
        <v>90</v>
      </c>
      <c r="BM148" s="232" t="s">
        <v>416</v>
      </c>
    </row>
    <row r="149" s="1" customFormat="1" ht="16.5" customHeight="1">
      <c r="B149" s="35"/>
      <c r="C149" s="221" t="s">
        <v>278</v>
      </c>
      <c r="D149" s="221" t="s">
        <v>124</v>
      </c>
      <c r="E149" s="222" t="s">
        <v>508</v>
      </c>
      <c r="F149" s="223" t="s">
        <v>509</v>
      </c>
      <c r="G149" s="224" t="s">
        <v>461</v>
      </c>
      <c r="H149" s="225">
        <v>40</v>
      </c>
      <c r="I149" s="226"/>
      <c r="J149" s="227">
        <f>ROUND(I149*H149,2)</f>
        <v>0</v>
      </c>
      <c r="K149" s="223" t="s">
        <v>1</v>
      </c>
      <c r="L149" s="40"/>
      <c r="M149" s="228" t="s">
        <v>1</v>
      </c>
      <c r="N149" s="229" t="s">
        <v>40</v>
      </c>
      <c r="O149" s="83"/>
      <c r="P149" s="230">
        <f>O149*H149</f>
        <v>0</v>
      </c>
      <c r="Q149" s="230">
        <v>0</v>
      </c>
      <c r="R149" s="230">
        <f>Q149*H149</f>
        <v>0</v>
      </c>
      <c r="S149" s="230">
        <v>0</v>
      </c>
      <c r="T149" s="231">
        <f>S149*H149</f>
        <v>0</v>
      </c>
      <c r="AR149" s="232" t="s">
        <v>90</v>
      </c>
      <c r="AT149" s="232" t="s">
        <v>124</v>
      </c>
      <c r="AU149" s="232" t="s">
        <v>80</v>
      </c>
      <c r="AY149" s="14" t="s">
        <v>122</v>
      </c>
      <c r="BE149" s="233">
        <f>IF(N149="základní",J149,0)</f>
        <v>0</v>
      </c>
      <c r="BF149" s="233">
        <f>IF(N149="snížená",J149,0)</f>
        <v>0</v>
      </c>
      <c r="BG149" s="233">
        <f>IF(N149="zákl. přenesená",J149,0)</f>
        <v>0</v>
      </c>
      <c r="BH149" s="233">
        <f>IF(N149="sníž. přenesená",J149,0)</f>
        <v>0</v>
      </c>
      <c r="BI149" s="233">
        <f>IF(N149="nulová",J149,0)</f>
        <v>0</v>
      </c>
      <c r="BJ149" s="14" t="s">
        <v>80</v>
      </c>
      <c r="BK149" s="233">
        <f>ROUND(I149*H149,2)</f>
        <v>0</v>
      </c>
      <c r="BL149" s="14" t="s">
        <v>90</v>
      </c>
      <c r="BM149" s="232" t="s">
        <v>426</v>
      </c>
    </row>
    <row r="150" s="1" customFormat="1" ht="24" customHeight="1">
      <c r="B150" s="35"/>
      <c r="C150" s="221" t="s">
        <v>283</v>
      </c>
      <c r="D150" s="221" t="s">
        <v>124</v>
      </c>
      <c r="E150" s="222" t="s">
        <v>510</v>
      </c>
      <c r="F150" s="223" t="s">
        <v>468</v>
      </c>
      <c r="G150" s="224" t="s">
        <v>1</v>
      </c>
      <c r="H150" s="225">
        <v>4</v>
      </c>
      <c r="I150" s="226"/>
      <c r="J150" s="227">
        <f>ROUND(I150*H150,2)</f>
        <v>0</v>
      </c>
      <c r="K150" s="223" t="s">
        <v>1</v>
      </c>
      <c r="L150" s="40"/>
      <c r="M150" s="228" t="s">
        <v>1</v>
      </c>
      <c r="N150" s="229" t="s">
        <v>40</v>
      </c>
      <c r="O150" s="83"/>
      <c r="P150" s="230">
        <f>O150*H150</f>
        <v>0</v>
      </c>
      <c r="Q150" s="230">
        <v>0</v>
      </c>
      <c r="R150" s="230">
        <f>Q150*H150</f>
        <v>0</v>
      </c>
      <c r="S150" s="230">
        <v>0</v>
      </c>
      <c r="T150" s="231">
        <f>S150*H150</f>
        <v>0</v>
      </c>
      <c r="AR150" s="232" t="s">
        <v>90</v>
      </c>
      <c r="AT150" s="232" t="s">
        <v>124</v>
      </c>
      <c r="AU150" s="232" t="s">
        <v>80</v>
      </c>
      <c r="AY150" s="14" t="s">
        <v>122</v>
      </c>
      <c r="BE150" s="233">
        <f>IF(N150="základní",J150,0)</f>
        <v>0</v>
      </c>
      <c r="BF150" s="233">
        <f>IF(N150="snížená",J150,0)</f>
        <v>0</v>
      </c>
      <c r="BG150" s="233">
        <f>IF(N150="zákl. přenesená",J150,0)</f>
        <v>0</v>
      </c>
      <c r="BH150" s="233">
        <f>IF(N150="sníž. přenesená",J150,0)</f>
        <v>0</v>
      </c>
      <c r="BI150" s="233">
        <f>IF(N150="nulová",J150,0)</f>
        <v>0</v>
      </c>
      <c r="BJ150" s="14" t="s">
        <v>80</v>
      </c>
      <c r="BK150" s="233">
        <f>ROUND(I150*H150,2)</f>
        <v>0</v>
      </c>
      <c r="BL150" s="14" t="s">
        <v>90</v>
      </c>
      <c r="BM150" s="232" t="s">
        <v>435</v>
      </c>
    </row>
    <row r="151" s="1" customFormat="1" ht="16.5" customHeight="1">
      <c r="B151" s="35"/>
      <c r="C151" s="221" t="s">
        <v>288</v>
      </c>
      <c r="D151" s="221" t="s">
        <v>124</v>
      </c>
      <c r="E151" s="222" t="s">
        <v>511</v>
      </c>
      <c r="F151" s="223" t="s">
        <v>466</v>
      </c>
      <c r="G151" s="224" t="s">
        <v>461</v>
      </c>
      <c r="H151" s="225">
        <v>120</v>
      </c>
      <c r="I151" s="226"/>
      <c r="J151" s="227">
        <f>ROUND(I151*H151,2)</f>
        <v>0</v>
      </c>
      <c r="K151" s="223" t="s">
        <v>1</v>
      </c>
      <c r="L151" s="40"/>
      <c r="M151" s="228" t="s">
        <v>1</v>
      </c>
      <c r="N151" s="229" t="s">
        <v>40</v>
      </c>
      <c r="O151" s="83"/>
      <c r="P151" s="230">
        <f>O151*H151</f>
        <v>0</v>
      </c>
      <c r="Q151" s="230">
        <v>0</v>
      </c>
      <c r="R151" s="230">
        <f>Q151*H151</f>
        <v>0</v>
      </c>
      <c r="S151" s="230">
        <v>0</v>
      </c>
      <c r="T151" s="231">
        <f>S151*H151</f>
        <v>0</v>
      </c>
      <c r="AR151" s="232" t="s">
        <v>90</v>
      </c>
      <c r="AT151" s="232" t="s">
        <v>124</v>
      </c>
      <c r="AU151" s="232" t="s">
        <v>80</v>
      </c>
      <c r="AY151" s="14" t="s">
        <v>122</v>
      </c>
      <c r="BE151" s="233">
        <f>IF(N151="základní",J151,0)</f>
        <v>0</v>
      </c>
      <c r="BF151" s="233">
        <f>IF(N151="snížená",J151,0)</f>
        <v>0</v>
      </c>
      <c r="BG151" s="233">
        <f>IF(N151="zákl. přenesená",J151,0)</f>
        <v>0</v>
      </c>
      <c r="BH151" s="233">
        <f>IF(N151="sníž. přenesená",J151,0)</f>
        <v>0</v>
      </c>
      <c r="BI151" s="233">
        <f>IF(N151="nulová",J151,0)</f>
        <v>0</v>
      </c>
      <c r="BJ151" s="14" t="s">
        <v>80</v>
      </c>
      <c r="BK151" s="233">
        <f>ROUND(I151*H151,2)</f>
        <v>0</v>
      </c>
      <c r="BL151" s="14" t="s">
        <v>90</v>
      </c>
      <c r="BM151" s="232" t="s">
        <v>444</v>
      </c>
    </row>
    <row r="152" s="1" customFormat="1" ht="16.5" customHeight="1">
      <c r="B152" s="35"/>
      <c r="C152" s="221" t="s">
        <v>293</v>
      </c>
      <c r="D152" s="221" t="s">
        <v>124</v>
      </c>
      <c r="E152" s="222" t="s">
        <v>512</v>
      </c>
      <c r="F152" s="223" t="s">
        <v>463</v>
      </c>
      <c r="G152" s="224" t="s">
        <v>464</v>
      </c>
      <c r="H152" s="225">
        <v>2</v>
      </c>
      <c r="I152" s="226"/>
      <c r="J152" s="227">
        <f>ROUND(I152*H152,2)</f>
        <v>0</v>
      </c>
      <c r="K152" s="223" t="s">
        <v>1</v>
      </c>
      <c r="L152" s="40"/>
      <c r="M152" s="228" t="s">
        <v>1</v>
      </c>
      <c r="N152" s="229" t="s">
        <v>40</v>
      </c>
      <c r="O152" s="83"/>
      <c r="P152" s="230">
        <f>O152*H152</f>
        <v>0</v>
      </c>
      <c r="Q152" s="230">
        <v>0</v>
      </c>
      <c r="R152" s="230">
        <f>Q152*H152</f>
        <v>0</v>
      </c>
      <c r="S152" s="230">
        <v>0</v>
      </c>
      <c r="T152" s="231">
        <f>S152*H152</f>
        <v>0</v>
      </c>
      <c r="AR152" s="232" t="s">
        <v>90</v>
      </c>
      <c r="AT152" s="232" t="s">
        <v>124</v>
      </c>
      <c r="AU152" s="232" t="s">
        <v>80</v>
      </c>
      <c r="AY152" s="14" t="s">
        <v>122</v>
      </c>
      <c r="BE152" s="233">
        <f>IF(N152="základní",J152,0)</f>
        <v>0</v>
      </c>
      <c r="BF152" s="233">
        <f>IF(N152="snížená",J152,0)</f>
        <v>0</v>
      </c>
      <c r="BG152" s="233">
        <f>IF(N152="zákl. přenesená",J152,0)</f>
        <v>0</v>
      </c>
      <c r="BH152" s="233">
        <f>IF(N152="sníž. přenesená",J152,0)</f>
        <v>0</v>
      </c>
      <c r="BI152" s="233">
        <f>IF(N152="nulová",J152,0)</f>
        <v>0</v>
      </c>
      <c r="BJ152" s="14" t="s">
        <v>80</v>
      </c>
      <c r="BK152" s="233">
        <f>ROUND(I152*H152,2)</f>
        <v>0</v>
      </c>
      <c r="BL152" s="14" t="s">
        <v>90</v>
      </c>
      <c r="BM152" s="232" t="s">
        <v>513</v>
      </c>
    </row>
    <row r="153" s="1" customFormat="1" ht="16.5" customHeight="1">
      <c r="B153" s="35"/>
      <c r="C153" s="221" t="s">
        <v>298</v>
      </c>
      <c r="D153" s="221" t="s">
        <v>124</v>
      </c>
      <c r="E153" s="222" t="s">
        <v>514</v>
      </c>
      <c r="F153" s="223" t="s">
        <v>515</v>
      </c>
      <c r="G153" s="224" t="s">
        <v>516</v>
      </c>
      <c r="H153" s="225">
        <v>8</v>
      </c>
      <c r="I153" s="226"/>
      <c r="J153" s="227">
        <f>ROUND(I153*H153,2)</f>
        <v>0</v>
      </c>
      <c r="K153" s="223" t="s">
        <v>1</v>
      </c>
      <c r="L153" s="40"/>
      <c r="M153" s="228" t="s">
        <v>1</v>
      </c>
      <c r="N153" s="229" t="s">
        <v>40</v>
      </c>
      <c r="O153" s="83"/>
      <c r="P153" s="230">
        <f>O153*H153</f>
        <v>0</v>
      </c>
      <c r="Q153" s="230">
        <v>0</v>
      </c>
      <c r="R153" s="230">
        <f>Q153*H153</f>
        <v>0</v>
      </c>
      <c r="S153" s="230">
        <v>0</v>
      </c>
      <c r="T153" s="231">
        <f>S153*H153</f>
        <v>0</v>
      </c>
      <c r="AR153" s="232" t="s">
        <v>90</v>
      </c>
      <c r="AT153" s="232" t="s">
        <v>124</v>
      </c>
      <c r="AU153" s="232" t="s">
        <v>80</v>
      </c>
      <c r="AY153" s="14" t="s">
        <v>122</v>
      </c>
      <c r="BE153" s="233">
        <f>IF(N153="základní",J153,0)</f>
        <v>0</v>
      </c>
      <c r="BF153" s="233">
        <f>IF(N153="snížená",J153,0)</f>
        <v>0</v>
      </c>
      <c r="BG153" s="233">
        <f>IF(N153="zákl. přenesená",J153,0)</f>
        <v>0</v>
      </c>
      <c r="BH153" s="233">
        <f>IF(N153="sníž. přenesená",J153,0)</f>
        <v>0</v>
      </c>
      <c r="BI153" s="233">
        <f>IF(N153="nulová",J153,0)</f>
        <v>0</v>
      </c>
      <c r="BJ153" s="14" t="s">
        <v>80</v>
      </c>
      <c r="BK153" s="233">
        <f>ROUND(I153*H153,2)</f>
        <v>0</v>
      </c>
      <c r="BL153" s="14" t="s">
        <v>90</v>
      </c>
      <c r="BM153" s="232" t="s">
        <v>517</v>
      </c>
    </row>
    <row r="154" s="1" customFormat="1" ht="16.5" customHeight="1">
      <c r="B154" s="35"/>
      <c r="C154" s="221" t="s">
        <v>303</v>
      </c>
      <c r="D154" s="221" t="s">
        <v>124</v>
      </c>
      <c r="E154" s="222" t="s">
        <v>518</v>
      </c>
      <c r="F154" s="223" t="s">
        <v>519</v>
      </c>
      <c r="G154" s="224" t="s">
        <v>516</v>
      </c>
      <c r="H154" s="225">
        <v>2</v>
      </c>
      <c r="I154" s="226"/>
      <c r="J154" s="227">
        <f>ROUND(I154*H154,2)</f>
        <v>0</v>
      </c>
      <c r="K154" s="223" t="s">
        <v>1</v>
      </c>
      <c r="L154" s="40"/>
      <c r="M154" s="228" t="s">
        <v>1</v>
      </c>
      <c r="N154" s="229" t="s">
        <v>40</v>
      </c>
      <c r="O154" s="83"/>
      <c r="P154" s="230">
        <f>O154*H154</f>
        <v>0</v>
      </c>
      <c r="Q154" s="230">
        <v>0</v>
      </c>
      <c r="R154" s="230">
        <f>Q154*H154</f>
        <v>0</v>
      </c>
      <c r="S154" s="230">
        <v>0</v>
      </c>
      <c r="T154" s="231">
        <f>S154*H154</f>
        <v>0</v>
      </c>
      <c r="AR154" s="232" t="s">
        <v>90</v>
      </c>
      <c r="AT154" s="232" t="s">
        <v>124</v>
      </c>
      <c r="AU154" s="232" t="s">
        <v>80</v>
      </c>
      <c r="AY154" s="14" t="s">
        <v>122</v>
      </c>
      <c r="BE154" s="233">
        <f>IF(N154="základní",J154,0)</f>
        <v>0</v>
      </c>
      <c r="BF154" s="233">
        <f>IF(N154="snížená",J154,0)</f>
        <v>0</v>
      </c>
      <c r="BG154" s="233">
        <f>IF(N154="zákl. přenesená",J154,0)</f>
        <v>0</v>
      </c>
      <c r="BH154" s="233">
        <f>IF(N154="sníž. přenesená",J154,0)</f>
        <v>0</v>
      </c>
      <c r="BI154" s="233">
        <f>IF(N154="nulová",J154,0)</f>
        <v>0</v>
      </c>
      <c r="BJ154" s="14" t="s">
        <v>80</v>
      </c>
      <c r="BK154" s="233">
        <f>ROUND(I154*H154,2)</f>
        <v>0</v>
      </c>
      <c r="BL154" s="14" t="s">
        <v>90</v>
      </c>
      <c r="BM154" s="232" t="s">
        <v>520</v>
      </c>
    </row>
    <row r="155" s="1" customFormat="1" ht="16.5" customHeight="1">
      <c r="B155" s="35"/>
      <c r="C155" s="221" t="s">
        <v>308</v>
      </c>
      <c r="D155" s="221" t="s">
        <v>124</v>
      </c>
      <c r="E155" s="222" t="s">
        <v>521</v>
      </c>
      <c r="F155" s="223" t="s">
        <v>522</v>
      </c>
      <c r="G155" s="224" t="s">
        <v>516</v>
      </c>
      <c r="H155" s="225">
        <v>3</v>
      </c>
      <c r="I155" s="226"/>
      <c r="J155" s="227">
        <f>ROUND(I155*H155,2)</f>
        <v>0</v>
      </c>
      <c r="K155" s="223" t="s">
        <v>1</v>
      </c>
      <c r="L155" s="40"/>
      <c r="M155" s="228" t="s">
        <v>1</v>
      </c>
      <c r="N155" s="229" t="s">
        <v>40</v>
      </c>
      <c r="O155" s="83"/>
      <c r="P155" s="230">
        <f>O155*H155</f>
        <v>0</v>
      </c>
      <c r="Q155" s="230">
        <v>0</v>
      </c>
      <c r="R155" s="230">
        <f>Q155*H155</f>
        <v>0</v>
      </c>
      <c r="S155" s="230">
        <v>0</v>
      </c>
      <c r="T155" s="231">
        <f>S155*H155</f>
        <v>0</v>
      </c>
      <c r="AR155" s="232" t="s">
        <v>90</v>
      </c>
      <c r="AT155" s="232" t="s">
        <v>124</v>
      </c>
      <c r="AU155" s="232" t="s">
        <v>80</v>
      </c>
      <c r="AY155" s="14" t="s">
        <v>122</v>
      </c>
      <c r="BE155" s="233">
        <f>IF(N155="základní",J155,0)</f>
        <v>0</v>
      </c>
      <c r="BF155" s="233">
        <f>IF(N155="snížená",J155,0)</f>
        <v>0</v>
      </c>
      <c r="BG155" s="233">
        <f>IF(N155="zákl. přenesená",J155,0)</f>
        <v>0</v>
      </c>
      <c r="BH155" s="233">
        <f>IF(N155="sníž. přenesená",J155,0)</f>
        <v>0</v>
      </c>
      <c r="BI155" s="233">
        <f>IF(N155="nulová",J155,0)</f>
        <v>0</v>
      </c>
      <c r="BJ155" s="14" t="s">
        <v>80</v>
      </c>
      <c r="BK155" s="233">
        <f>ROUND(I155*H155,2)</f>
        <v>0</v>
      </c>
      <c r="BL155" s="14" t="s">
        <v>90</v>
      </c>
      <c r="BM155" s="232" t="s">
        <v>523</v>
      </c>
    </row>
    <row r="156" s="1" customFormat="1" ht="24" customHeight="1">
      <c r="B156" s="35"/>
      <c r="C156" s="221" t="s">
        <v>314</v>
      </c>
      <c r="D156" s="221" t="s">
        <v>124</v>
      </c>
      <c r="E156" s="222" t="s">
        <v>524</v>
      </c>
      <c r="F156" s="223" t="s">
        <v>525</v>
      </c>
      <c r="G156" s="224" t="s">
        <v>461</v>
      </c>
      <c r="H156" s="225">
        <v>1</v>
      </c>
      <c r="I156" s="226"/>
      <c r="J156" s="227">
        <f>ROUND(I156*H156,2)</f>
        <v>0</v>
      </c>
      <c r="K156" s="223" t="s">
        <v>1</v>
      </c>
      <c r="L156" s="40"/>
      <c r="M156" s="228" t="s">
        <v>1</v>
      </c>
      <c r="N156" s="229" t="s">
        <v>40</v>
      </c>
      <c r="O156" s="83"/>
      <c r="P156" s="230">
        <f>O156*H156</f>
        <v>0</v>
      </c>
      <c r="Q156" s="230">
        <v>0</v>
      </c>
      <c r="R156" s="230">
        <f>Q156*H156</f>
        <v>0</v>
      </c>
      <c r="S156" s="230">
        <v>0</v>
      </c>
      <c r="T156" s="231">
        <f>S156*H156</f>
        <v>0</v>
      </c>
      <c r="AR156" s="232" t="s">
        <v>90</v>
      </c>
      <c r="AT156" s="232" t="s">
        <v>124</v>
      </c>
      <c r="AU156" s="232" t="s">
        <v>80</v>
      </c>
      <c r="AY156" s="14" t="s">
        <v>122</v>
      </c>
      <c r="BE156" s="233">
        <f>IF(N156="základní",J156,0)</f>
        <v>0</v>
      </c>
      <c r="BF156" s="233">
        <f>IF(N156="snížená",J156,0)</f>
        <v>0</v>
      </c>
      <c r="BG156" s="233">
        <f>IF(N156="zákl. přenesená",J156,0)</f>
        <v>0</v>
      </c>
      <c r="BH156" s="233">
        <f>IF(N156="sníž. přenesená",J156,0)</f>
        <v>0</v>
      </c>
      <c r="BI156" s="233">
        <f>IF(N156="nulová",J156,0)</f>
        <v>0</v>
      </c>
      <c r="BJ156" s="14" t="s">
        <v>80</v>
      </c>
      <c r="BK156" s="233">
        <f>ROUND(I156*H156,2)</f>
        <v>0</v>
      </c>
      <c r="BL156" s="14" t="s">
        <v>90</v>
      </c>
      <c r="BM156" s="232" t="s">
        <v>526</v>
      </c>
    </row>
    <row r="157" s="1" customFormat="1" ht="16.5" customHeight="1">
      <c r="B157" s="35"/>
      <c r="C157" s="221" t="s">
        <v>319</v>
      </c>
      <c r="D157" s="221" t="s">
        <v>124</v>
      </c>
      <c r="E157" s="222" t="s">
        <v>527</v>
      </c>
      <c r="F157" s="223" t="s">
        <v>528</v>
      </c>
      <c r="G157" s="224" t="s">
        <v>461</v>
      </c>
      <c r="H157" s="225">
        <v>1</v>
      </c>
      <c r="I157" s="226"/>
      <c r="J157" s="227">
        <f>ROUND(I157*H157,2)</f>
        <v>0</v>
      </c>
      <c r="K157" s="223" t="s">
        <v>1</v>
      </c>
      <c r="L157" s="40"/>
      <c r="M157" s="264" t="s">
        <v>1</v>
      </c>
      <c r="N157" s="265" t="s">
        <v>40</v>
      </c>
      <c r="O157" s="261"/>
      <c r="P157" s="262">
        <f>O157*H157</f>
        <v>0</v>
      </c>
      <c r="Q157" s="262">
        <v>0</v>
      </c>
      <c r="R157" s="262">
        <f>Q157*H157</f>
        <v>0</v>
      </c>
      <c r="S157" s="262">
        <v>0</v>
      </c>
      <c r="T157" s="263">
        <f>S157*H157</f>
        <v>0</v>
      </c>
      <c r="AR157" s="232" t="s">
        <v>90</v>
      </c>
      <c r="AT157" s="232" t="s">
        <v>124</v>
      </c>
      <c r="AU157" s="232" t="s">
        <v>80</v>
      </c>
      <c r="AY157" s="14" t="s">
        <v>122</v>
      </c>
      <c r="BE157" s="233">
        <f>IF(N157="základní",J157,0)</f>
        <v>0</v>
      </c>
      <c r="BF157" s="233">
        <f>IF(N157="snížená",J157,0)</f>
        <v>0</v>
      </c>
      <c r="BG157" s="233">
        <f>IF(N157="zákl. přenesená",J157,0)</f>
        <v>0</v>
      </c>
      <c r="BH157" s="233">
        <f>IF(N157="sníž. přenesená",J157,0)</f>
        <v>0</v>
      </c>
      <c r="BI157" s="233">
        <f>IF(N157="nulová",J157,0)</f>
        <v>0</v>
      </c>
      <c r="BJ157" s="14" t="s">
        <v>80</v>
      </c>
      <c r="BK157" s="233">
        <f>ROUND(I157*H157,2)</f>
        <v>0</v>
      </c>
      <c r="BL157" s="14" t="s">
        <v>90</v>
      </c>
      <c r="BM157" s="232" t="s">
        <v>529</v>
      </c>
    </row>
    <row r="158" s="1" customFormat="1" ht="6.96" customHeight="1">
      <c r="B158" s="58"/>
      <c r="C158" s="59"/>
      <c r="D158" s="59"/>
      <c r="E158" s="59"/>
      <c r="F158" s="59"/>
      <c r="G158" s="59"/>
      <c r="H158" s="59"/>
      <c r="I158" s="170"/>
      <c r="J158" s="59"/>
      <c r="K158" s="59"/>
      <c r="L158" s="40"/>
    </row>
  </sheetData>
  <sheetProtection sheet="1" autoFilter="0" formatColumns="0" formatRows="0" objects="1" scenarios="1" spinCount="100000" saltValue="T7Kc7JHZ3JxYICrwJMNGbL21Bi1dUe3R66j6UTOjRYyH/nnS42LU6IQLJh+H2e70VzI9H9+sOV+FLUZldQhMuw==" hashValue="4vqPOwOb4AqSlkajr46IcYI0cfDqHAwCeA8PjeTDl5RXL5/fcnFC21aV9/tEhdb/VALONBIpUiZ7OpMzIm22Gw==" algorithmName="SHA-512" password="CC35"/>
  <autoFilter ref="C117:K157"/>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28" customWidth="1"/>
    <col min="10" max="10" width="20.17" customWidth="1"/>
    <col min="11" max="11" width="20.17" hidden="1"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4" t="s">
        <v>89</v>
      </c>
    </row>
    <row r="3" ht="6.96" customHeight="1">
      <c r="B3" s="129"/>
      <c r="C3" s="130"/>
      <c r="D3" s="130"/>
      <c r="E3" s="130"/>
      <c r="F3" s="130"/>
      <c r="G3" s="130"/>
      <c r="H3" s="130"/>
      <c r="I3" s="131"/>
      <c r="J3" s="130"/>
      <c r="K3" s="130"/>
      <c r="L3" s="17"/>
      <c r="AT3" s="14" t="s">
        <v>84</v>
      </c>
    </row>
    <row r="4" ht="24.96" customHeight="1">
      <c r="B4" s="17"/>
      <c r="D4" s="132" t="s">
        <v>93</v>
      </c>
      <c r="L4" s="17"/>
      <c r="M4" s="133" t="s">
        <v>10</v>
      </c>
      <c r="AT4" s="14" t="s">
        <v>4</v>
      </c>
    </row>
    <row r="5" ht="6.96" customHeight="1">
      <c r="B5" s="17"/>
      <c r="L5" s="17"/>
    </row>
    <row r="6" ht="12" customHeight="1">
      <c r="B6" s="17"/>
      <c r="D6" s="134" t="s">
        <v>16</v>
      </c>
      <c r="L6" s="17"/>
    </row>
    <row r="7" ht="16.5" customHeight="1">
      <c r="B7" s="17"/>
      <c r="E7" s="135" t="str">
        <f>'Rekapitulace stavby'!K6</f>
        <v>Parkoviště uvnitř areálu ČRo Plzeň, Náměstí Míru 10, Plzeň</v>
      </c>
      <c r="F7" s="134"/>
      <c r="G7" s="134"/>
      <c r="H7" s="134"/>
      <c r="L7" s="17"/>
    </row>
    <row r="8" s="1" customFormat="1" ht="12" customHeight="1">
      <c r="B8" s="40"/>
      <c r="D8" s="134" t="s">
        <v>94</v>
      </c>
      <c r="I8" s="136"/>
      <c r="L8" s="40"/>
    </row>
    <row r="9" s="1" customFormat="1" ht="36.96" customHeight="1">
      <c r="B9" s="40"/>
      <c r="E9" s="137" t="s">
        <v>530</v>
      </c>
      <c r="F9" s="1"/>
      <c r="G9" s="1"/>
      <c r="H9" s="1"/>
      <c r="I9" s="136"/>
      <c r="L9" s="40"/>
    </row>
    <row r="10" s="1" customFormat="1">
      <c r="B10" s="40"/>
      <c r="I10" s="136"/>
      <c r="L10" s="40"/>
    </row>
    <row r="11" s="1" customFormat="1" ht="12" customHeight="1">
      <c r="B11" s="40"/>
      <c r="D11" s="134" t="s">
        <v>18</v>
      </c>
      <c r="F11" s="138" t="s">
        <v>1</v>
      </c>
      <c r="I11" s="139" t="s">
        <v>19</v>
      </c>
      <c r="J11" s="138" t="s">
        <v>1</v>
      </c>
      <c r="L11" s="40"/>
    </row>
    <row r="12" s="1" customFormat="1" ht="12" customHeight="1">
      <c r="B12" s="40"/>
      <c r="D12" s="134" t="s">
        <v>20</v>
      </c>
      <c r="F12" s="138" t="s">
        <v>21</v>
      </c>
      <c r="I12" s="139" t="s">
        <v>22</v>
      </c>
      <c r="J12" s="140" t="str">
        <f>'Rekapitulace stavby'!AN8</f>
        <v>15. 12. 2017</v>
      </c>
      <c r="L12" s="40"/>
    </row>
    <row r="13" s="1" customFormat="1" ht="10.8" customHeight="1">
      <c r="B13" s="40"/>
      <c r="I13" s="136"/>
      <c r="L13" s="40"/>
    </row>
    <row r="14" s="1" customFormat="1" ht="12" customHeight="1">
      <c r="B14" s="40"/>
      <c r="D14" s="134" t="s">
        <v>24</v>
      </c>
      <c r="I14" s="139" t="s">
        <v>25</v>
      </c>
      <c r="J14" s="138" t="s">
        <v>1</v>
      </c>
      <c r="L14" s="40"/>
    </row>
    <row r="15" s="1" customFormat="1" ht="18" customHeight="1">
      <c r="B15" s="40"/>
      <c r="E15" s="138" t="s">
        <v>26</v>
      </c>
      <c r="I15" s="139" t="s">
        <v>27</v>
      </c>
      <c r="J15" s="138" t="s">
        <v>1</v>
      </c>
      <c r="L15" s="40"/>
    </row>
    <row r="16" s="1" customFormat="1" ht="6.96" customHeight="1">
      <c r="B16" s="40"/>
      <c r="I16" s="136"/>
      <c r="L16" s="40"/>
    </row>
    <row r="17" s="1" customFormat="1" ht="12" customHeight="1">
      <c r="B17" s="40"/>
      <c r="D17" s="134" t="s">
        <v>28</v>
      </c>
      <c r="I17" s="139" t="s">
        <v>25</v>
      </c>
      <c r="J17" s="30" t="str">
        <f>'Rekapitulace stavby'!AN13</f>
        <v>Vyplň údaj</v>
      </c>
      <c r="L17" s="40"/>
    </row>
    <row r="18" s="1" customFormat="1" ht="18" customHeight="1">
      <c r="B18" s="40"/>
      <c r="E18" s="30" t="str">
        <f>'Rekapitulace stavby'!E14</f>
        <v>Vyplň údaj</v>
      </c>
      <c r="F18" s="138"/>
      <c r="G18" s="138"/>
      <c r="H18" s="138"/>
      <c r="I18" s="139" t="s">
        <v>27</v>
      </c>
      <c r="J18" s="30" t="str">
        <f>'Rekapitulace stavby'!AN14</f>
        <v>Vyplň údaj</v>
      </c>
      <c r="L18" s="40"/>
    </row>
    <row r="19" s="1" customFormat="1" ht="6.96" customHeight="1">
      <c r="B19" s="40"/>
      <c r="I19" s="136"/>
      <c r="L19" s="40"/>
    </row>
    <row r="20" s="1" customFormat="1" ht="12" customHeight="1">
      <c r="B20" s="40"/>
      <c r="D20" s="134" t="s">
        <v>30</v>
      </c>
      <c r="I20" s="139" t="s">
        <v>25</v>
      </c>
      <c r="J20" s="138" t="str">
        <f>IF('Rekapitulace stavby'!AN16="","",'Rekapitulace stavby'!AN16)</f>
        <v/>
      </c>
      <c r="L20" s="40"/>
    </row>
    <row r="21" s="1" customFormat="1" ht="18" customHeight="1">
      <c r="B21" s="40"/>
      <c r="E21" s="138" t="str">
        <f>IF('Rekapitulace stavby'!E17="","",'Rekapitulace stavby'!E17)</f>
        <v xml:space="preserve"> </v>
      </c>
      <c r="I21" s="139" t="s">
        <v>27</v>
      </c>
      <c r="J21" s="138" t="str">
        <f>IF('Rekapitulace stavby'!AN17="","",'Rekapitulace stavby'!AN17)</f>
        <v/>
      </c>
      <c r="L21" s="40"/>
    </row>
    <row r="22" s="1" customFormat="1" ht="6.96" customHeight="1">
      <c r="B22" s="40"/>
      <c r="I22" s="136"/>
      <c r="L22" s="40"/>
    </row>
    <row r="23" s="1" customFormat="1" ht="12" customHeight="1">
      <c r="B23" s="40"/>
      <c r="D23" s="134" t="s">
        <v>32</v>
      </c>
      <c r="I23" s="139" t="s">
        <v>25</v>
      </c>
      <c r="J23" s="138" t="str">
        <f>IF('Rekapitulace stavby'!AN19="","",'Rekapitulace stavby'!AN19)</f>
        <v/>
      </c>
      <c r="L23" s="40"/>
    </row>
    <row r="24" s="1" customFormat="1" ht="18" customHeight="1">
      <c r="B24" s="40"/>
      <c r="E24" s="138" t="str">
        <f>IF('Rekapitulace stavby'!E20="","",'Rekapitulace stavby'!E20)</f>
        <v>Zítek</v>
      </c>
      <c r="I24" s="139" t="s">
        <v>27</v>
      </c>
      <c r="J24" s="138" t="str">
        <f>IF('Rekapitulace stavby'!AN20="","",'Rekapitulace stavby'!AN20)</f>
        <v/>
      </c>
      <c r="L24" s="40"/>
    </row>
    <row r="25" s="1" customFormat="1" ht="6.96" customHeight="1">
      <c r="B25" s="40"/>
      <c r="I25" s="136"/>
      <c r="L25" s="40"/>
    </row>
    <row r="26" s="1" customFormat="1" ht="12" customHeight="1">
      <c r="B26" s="40"/>
      <c r="D26" s="134" t="s">
        <v>34</v>
      </c>
      <c r="I26" s="136"/>
      <c r="L26" s="40"/>
    </row>
    <row r="27" s="7" customFormat="1" ht="16.5" customHeight="1">
      <c r="B27" s="141"/>
      <c r="E27" s="142" t="s">
        <v>1</v>
      </c>
      <c r="F27" s="142"/>
      <c r="G27" s="142"/>
      <c r="H27" s="142"/>
      <c r="I27" s="143"/>
      <c r="L27" s="141"/>
    </row>
    <row r="28" s="1" customFormat="1" ht="6.96" customHeight="1">
      <c r="B28" s="40"/>
      <c r="I28" s="136"/>
      <c r="L28" s="40"/>
    </row>
    <row r="29" s="1" customFormat="1" ht="6.96" customHeight="1">
      <c r="B29" s="40"/>
      <c r="D29" s="75"/>
      <c r="E29" s="75"/>
      <c r="F29" s="75"/>
      <c r="G29" s="75"/>
      <c r="H29" s="75"/>
      <c r="I29" s="144"/>
      <c r="J29" s="75"/>
      <c r="K29" s="75"/>
      <c r="L29" s="40"/>
    </row>
    <row r="30" s="1" customFormat="1" ht="25.44" customHeight="1">
      <c r="B30" s="40"/>
      <c r="D30" s="145" t="s">
        <v>35</v>
      </c>
      <c r="I30" s="136"/>
      <c r="J30" s="146">
        <f>ROUND(J117, 2)</f>
        <v>0</v>
      </c>
      <c r="L30" s="40"/>
    </row>
    <row r="31" s="1" customFormat="1" ht="6.96" customHeight="1">
      <c r="B31" s="40"/>
      <c r="D31" s="75"/>
      <c r="E31" s="75"/>
      <c r="F31" s="75"/>
      <c r="G31" s="75"/>
      <c r="H31" s="75"/>
      <c r="I31" s="144"/>
      <c r="J31" s="75"/>
      <c r="K31" s="75"/>
      <c r="L31" s="40"/>
    </row>
    <row r="32" s="1" customFormat="1" ht="14.4" customHeight="1">
      <c r="B32" s="40"/>
      <c r="F32" s="147" t="s">
        <v>37</v>
      </c>
      <c r="I32" s="148" t="s">
        <v>36</v>
      </c>
      <c r="J32" s="147" t="s">
        <v>38</v>
      </c>
      <c r="L32" s="40"/>
    </row>
    <row r="33" s="1" customFormat="1" ht="14.4" customHeight="1">
      <c r="B33" s="40"/>
      <c r="D33" s="149" t="s">
        <v>39</v>
      </c>
      <c r="E33" s="134" t="s">
        <v>40</v>
      </c>
      <c r="F33" s="150">
        <f>ROUND((SUM(BE117:BE138)),  2)</f>
        <v>0</v>
      </c>
      <c r="I33" s="151">
        <v>0.20999999999999999</v>
      </c>
      <c r="J33" s="150">
        <f>ROUND(((SUM(BE117:BE138))*I33),  2)</f>
        <v>0</v>
      </c>
      <c r="L33" s="40"/>
    </row>
    <row r="34" s="1" customFormat="1" ht="14.4" customHeight="1">
      <c r="B34" s="40"/>
      <c r="E34" s="134" t="s">
        <v>41</v>
      </c>
      <c r="F34" s="150">
        <f>ROUND((SUM(BF117:BF138)),  2)</f>
        <v>0</v>
      </c>
      <c r="I34" s="151">
        <v>0.14999999999999999</v>
      </c>
      <c r="J34" s="150">
        <f>ROUND(((SUM(BF117:BF138))*I34),  2)</f>
        <v>0</v>
      </c>
      <c r="L34" s="40"/>
    </row>
    <row r="35" hidden="1" s="1" customFormat="1" ht="14.4" customHeight="1">
      <c r="B35" s="40"/>
      <c r="E35" s="134" t="s">
        <v>42</v>
      </c>
      <c r="F35" s="150">
        <f>ROUND((SUM(BG117:BG138)),  2)</f>
        <v>0</v>
      </c>
      <c r="I35" s="151">
        <v>0.20999999999999999</v>
      </c>
      <c r="J35" s="150">
        <f>0</f>
        <v>0</v>
      </c>
      <c r="L35" s="40"/>
    </row>
    <row r="36" hidden="1" s="1" customFormat="1" ht="14.4" customHeight="1">
      <c r="B36" s="40"/>
      <c r="E36" s="134" t="s">
        <v>43</v>
      </c>
      <c r="F36" s="150">
        <f>ROUND((SUM(BH117:BH138)),  2)</f>
        <v>0</v>
      </c>
      <c r="I36" s="151">
        <v>0.14999999999999999</v>
      </c>
      <c r="J36" s="150">
        <f>0</f>
        <v>0</v>
      </c>
      <c r="L36" s="40"/>
    </row>
    <row r="37" hidden="1" s="1" customFormat="1" ht="14.4" customHeight="1">
      <c r="B37" s="40"/>
      <c r="E37" s="134" t="s">
        <v>44</v>
      </c>
      <c r="F37" s="150">
        <f>ROUND((SUM(BI117:BI138)),  2)</f>
        <v>0</v>
      </c>
      <c r="I37" s="151">
        <v>0</v>
      </c>
      <c r="J37" s="150">
        <f>0</f>
        <v>0</v>
      </c>
      <c r="L37" s="40"/>
    </row>
    <row r="38" s="1" customFormat="1" ht="6.96" customHeight="1">
      <c r="B38" s="40"/>
      <c r="I38" s="136"/>
      <c r="L38" s="40"/>
    </row>
    <row r="39" s="1" customFormat="1" ht="25.44" customHeight="1">
      <c r="B39" s="40"/>
      <c r="C39" s="152"/>
      <c r="D39" s="153" t="s">
        <v>45</v>
      </c>
      <c r="E39" s="154"/>
      <c r="F39" s="154"/>
      <c r="G39" s="155" t="s">
        <v>46</v>
      </c>
      <c r="H39" s="156" t="s">
        <v>47</v>
      </c>
      <c r="I39" s="157"/>
      <c r="J39" s="158">
        <f>SUM(J30:J37)</f>
        <v>0</v>
      </c>
      <c r="K39" s="159"/>
      <c r="L39" s="40"/>
    </row>
    <row r="40" s="1" customFormat="1" ht="14.4" customHeight="1">
      <c r="B40" s="40"/>
      <c r="I40" s="136"/>
      <c r="L40" s="40"/>
    </row>
    <row r="41" ht="14.4" customHeight="1">
      <c r="B41" s="17"/>
      <c r="L41" s="17"/>
    </row>
    <row r="42" ht="14.4" customHeight="1">
      <c r="B42" s="17"/>
      <c r="L42" s="17"/>
    </row>
    <row r="43" ht="14.4" customHeight="1">
      <c r="B43" s="17"/>
      <c r="L43" s="17"/>
    </row>
    <row r="44" ht="14.4" customHeight="1">
      <c r="B44" s="17"/>
      <c r="L44" s="17"/>
    </row>
    <row r="45" ht="14.4" customHeight="1">
      <c r="B45" s="17"/>
      <c r="L45" s="17"/>
    </row>
    <row r="46" ht="14.4" customHeight="1">
      <c r="B46" s="17"/>
      <c r="L46" s="17"/>
    </row>
    <row r="47" ht="14.4" customHeight="1">
      <c r="B47" s="17"/>
      <c r="L47" s="17"/>
    </row>
    <row r="48" ht="14.4" customHeight="1">
      <c r="B48" s="17"/>
      <c r="L48" s="17"/>
    </row>
    <row r="49" ht="14.4" customHeight="1">
      <c r="B49" s="17"/>
      <c r="L49" s="17"/>
    </row>
    <row r="50" s="1" customFormat="1" ht="14.4" customHeight="1">
      <c r="B50" s="40"/>
      <c r="D50" s="160" t="s">
        <v>48</v>
      </c>
      <c r="E50" s="161"/>
      <c r="F50" s="161"/>
      <c r="G50" s="160" t="s">
        <v>49</v>
      </c>
      <c r="H50" s="161"/>
      <c r="I50" s="162"/>
      <c r="J50" s="161"/>
      <c r="K50" s="161"/>
      <c r="L50" s="4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1" customFormat="1">
      <c r="B61" s="40"/>
      <c r="D61" s="163" t="s">
        <v>50</v>
      </c>
      <c r="E61" s="164"/>
      <c r="F61" s="165" t="s">
        <v>51</v>
      </c>
      <c r="G61" s="163" t="s">
        <v>50</v>
      </c>
      <c r="H61" s="164"/>
      <c r="I61" s="166"/>
      <c r="J61" s="167" t="s">
        <v>51</v>
      </c>
      <c r="K61" s="164"/>
      <c r="L61" s="40"/>
    </row>
    <row r="62">
      <c r="B62" s="17"/>
      <c r="L62" s="17"/>
    </row>
    <row r="63">
      <c r="B63" s="17"/>
      <c r="L63" s="17"/>
    </row>
    <row r="64">
      <c r="B64" s="17"/>
      <c r="L64" s="17"/>
    </row>
    <row r="65" s="1" customFormat="1">
      <c r="B65" s="40"/>
      <c r="D65" s="160" t="s">
        <v>52</v>
      </c>
      <c r="E65" s="161"/>
      <c r="F65" s="161"/>
      <c r="G65" s="160" t="s">
        <v>53</v>
      </c>
      <c r="H65" s="161"/>
      <c r="I65" s="162"/>
      <c r="J65" s="161"/>
      <c r="K65" s="161"/>
      <c r="L65" s="40"/>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1" customFormat="1">
      <c r="B76" s="40"/>
      <c r="D76" s="163" t="s">
        <v>50</v>
      </c>
      <c r="E76" s="164"/>
      <c r="F76" s="165" t="s">
        <v>51</v>
      </c>
      <c r="G76" s="163" t="s">
        <v>50</v>
      </c>
      <c r="H76" s="164"/>
      <c r="I76" s="166"/>
      <c r="J76" s="167" t="s">
        <v>51</v>
      </c>
      <c r="K76" s="164"/>
      <c r="L76" s="40"/>
    </row>
    <row r="77" s="1" customFormat="1" ht="14.4" customHeight="1">
      <c r="B77" s="168"/>
      <c r="C77" s="169"/>
      <c r="D77" s="169"/>
      <c r="E77" s="169"/>
      <c r="F77" s="169"/>
      <c r="G77" s="169"/>
      <c r="H77" s="169"/>
      <c r="I77" s="170"/>
      <c r="J77" s="169"/>
      <c r="K77" s="169"/>
      <c r="L77" s="40"/>
    </row>
    <row r="81" s="1" customFormat="1" ht="6.96" customHeight="1">
      <c r="B81" s="171"/>
      <c r="C81" s="172"/>
      <c r="D81" s="172"/>
      <c r="E81" s="172"/>
      <c r="F81" s="172"/>
      <c r="G81" s="172"/>
      <c r="H81" s="172"/>
      <c r="I81" s="173"/>
      <c r="J81" s="172"/>
      <c r="K81" s="172"/>
      <c r="L81" s="40"/>
    </row>
    <row r="82" s="1" customFormat="1" ht="24.96" customHeight="1">
      <c r="B82" s="35"/>
      <c r="C82" s="20" t="s">
        <v>96</v>
      </c>
      <c r="D82" s="36"/>
      <c r="E82" s="36"/>
      <c r="F82" s="36"/>
      <c r="G82" s="36"/>
      <c r="H82" s="36"/>
      <c r="I82" s="136"/>
      <c r="J82" s="36"/>
      <c r="K82" s="36"/>
      <c r="L82" s="40"/>
    </row>
    <row r="83" s="1" customFormat="1" ht="6.96" customHeight="1">
      <c r="B83" s="35"/>
      <c r="C83" s="36"/>
      <c r="D83" s="36"/>
      <c r="E83" s="36"/>
      <c r="F83" s="36"/>
      <c r="G83" s="36"/>
      <c r="H83" s="36"/>
      <c r="I83" s="136"/>
      <c r="J83" s="36"/>
      <c r="K83" s="36"/>
      <c r="L83" s="40"/>
    </row>
    <row r="84" s="1" customFormat="1" ht="12" customHeight="1">
      <c r="B84" s="35"/>
      <c r="C84" s="29" t="s">
        <v>16</v>
      </c>
      <c r="D84" s="36"/>
      <c r="E84" s="36"/>
      <c r="F84" s="36"/>
      <c r="G84" s="36"/>
      <c r="H84" s="36"/>
      <c r="I84" s="136"/>
      <c r="J84" s="36"/>
      <c r="K84" s="36"/>
      <c r="L84" s="40"/>
    </row>
    <row r="85" s="1" customFormat="1" ht="16.5" customHeight="1">
      <c r="B85" s="35"/>
      <c r="C85" s="36"/>
      <c r="D85" s="36"/>
      <c r="E85" s="174" t="str">
        <f>E7</f>
        <v>Parkoviště uvnitř areálu ČRo Plzeň, Náměstí Míru 10, Plzeň</v>
      </c>
      <c r="F85" s="29"/>
      <c r="G85" s="29"/>
      <c r="H85" s="29"/>
      <c r="I85" s="136"/>
      <c r="J85" s="36"/>
      <c r="K85" s="36"/>
      <c r="L85" s="40"/>
    </row>
    <row r="86" s="1" customFormat="1" ht="12" customHeight="1">
      <c r="B86" s="35"/>
      <c r="C86" s="29" t="s">
        <v>94</v>
      </c>
      <c r="D86" s="36"/>
      <c r="E86" s="36"/>
      <c r="F86" s="36"/>
      <c r="G86" s="36"/>
      <c r="H86" s="36"/>
      <c r="I86" s="136"/>
      <c r="J86" s="36"/>
      <c r="K86" s="36"/>
      <c r="L86" s="40"/>
    </row>
    <row r="87" s="1" customFormat="1" ht="16.5" customHeight="1">
      <c r="B87" s="35"/>
      <c r="C87" s="36"/>
      <c r="D87" s="36"/>
      <c r="E87" s="68" t="str">
        <f>E9</f>
        <v>3 - Vegetační úpravy</v>
      </c>
      <c r="F87" s="36"/>
      <c r="G87" s="36"/>
      <c r="H87" s="36"/>
      <c r="I87" s="136"/>
      <c r="J87" s="36"/>
      <c r="K87" s="36"/>
      <c r="L87" s="40"/>
    </row>
    <row r="88" s="1" customFormat="1" ht="6.96" customHeight="1">
      <c r="B88" s="35"/>
      <c r="C88" s="36"/>
      <c r="D88" s="36"/>
      <c r="E88" s="36"/>
      <c r="F88" s="36"/>
      <c r="G88" s="36"/>
      <c r="H88" s="36"/>
      <c r="I88" s="136"/>
      <c r="J88" s="36"/>
      <c r="K88" s="36"/>
      <c r="L88" s="40"/>
    </row>
    <row r="89" s="1" customFormat="1" ht="12" customHeight="1">
      <c r="B89" s="35"/>
      <c r="C89" s="29" t="s">
        <v>20</v>
      </c>
      <c r="D89" s="36"/>
      <c r="E89" s="36"/>
      <c r="F89" s="24" t="str">
        <f>F12</f>
        <v xml:space="preserve"> </v>
      </c>
      <c r="G89" s="36"/>
      <c r="H89" s="36"/>
      <c r="I89" s="139" t="s">
        <v>22</v>
      </c>
      <c r="J89" s="71" t="str">
        <f>IF(J12="","",J12)</f>
        <v>15. 12. 2017</v>
      </c>
      <c r="K89" s="36"/>
      <c r="L89" s="40"/>
    </row>
    <row r="90" s="1" customFormat="1" ht="6.96" customHeight="1">
      <c r="B90" s="35"/>
      <c r="C90" s="36"/>
      <c r="D90" s="36"/>
      <c r="E90" s="36"/>
      <c r="F90" s="36"/>
      <c r="G90" s="36"/>
      <c r="H90" s="36"/>
      <c r="I90" s="136"/>
      <c r="J90" s="36"/>
      <c r="K90" s="36"/>
      <c r="L90" s="40"/>
    </row>
    <row r="91" s="1" customFormat="1" ht="15.15" customHeight="1">
      <c r="B91" s="35"/>
      <c r="C91" s="29" t="s">
        <v>24</v>
      </c>
      <c r="D91" s="36"/>
      <c r="E91" s="36"/>
      <c r="F91" s="24" t="str">
        <f>E15</f>
        <v>Český rozhlas, Vinohradská 12, Praha 2</v>
      </c>
      <c r="G91" s="36"/>
      <c r="H91" s="36"/>
      <c r="I91" s="139" t="s">
        <v>30</v>
      </c>
      <c r="J91" s="33" t="str">
        <f>E21</f>
        <v xml:space="preserve"> </v>
      </c>
      <c r="K91" s="36"/>
      <c r="L91" s="40"/>
    </row>
    <row r="92" s="1" customFormat="1" ht="15.15" customHeight="1">
      <c r="B92" s="35"/>
      <c r="C92" s="29" t="s">
        <v>28</v>
      </c>
      <c r="D92" s="36"/>
      <c r="E92" s="36"/>
      <c r="F92" s="24" t="str">
        <f>IF(E18="","",E18)</f>
        <v>Vyplň údaj</v>
      </c>
      <c r="G92" s="36"/>
      <c r="H92" s="36"/>
      <c r="I92" s="139" t="s">
        <v>32</v>
      </c>
      <c r="J92" s="33" t="str">
        <f>E24</f>
        <v>Zítek</v>
      </c>
      <c r="K92" s="36"/>
      <c r="L92" s="40"/>
    </row>
    <row r="93" s="1" customFormat="1" ht="10.32" customHeight="1">
      <c r="B93" s="35"/>
      <c r="C93" s="36"/>
      <c r="D93" s="36"/>
      <c r="E93" s="36"/>
      <c r="F93" s="36"/>
      <c r="G93" s="36"/>
      <c r="H93" s="36"/>
      <c r="I93" s="136"/>
      <c r="J93" s="36"/>
      <c r="K93" s="36"/>
      <c r="L93" s="40"/>
    </row>
    <row r="94" s="1" customFormat="1" ht="29.28" customHeight="1">
      <c r="B94" s="35"/>
      <c r="C94" s="175" t="s">
        <v>97</v>
      </c>
      <c r="D94" s="176"/>
      <c r="E94" s="176"/>
      <c r="F94" s="176"/>
      <c r="G94" s="176"/>
      <c r="H94" s="176"/>
      <c r="I94" s="177"/>
      <c r="J94" s="178" t="s">
        <v>98</v>
      </c>
      <c r="K94" s="176"/>
      <c r="L94" s="40"/>
    </row>
    <row r="95" s="1" customFormat="1" ht="10.32" customHeight="1">
      <c r="B95" s="35"/>
      <c r="C95" s="36"/>
      <c r="D95" s="36"/>
      <c r="E95" s="36"/>
      <c r="F95" s="36"/>
      <c r="G95" s="36"/>
      <c r="H95" s="36"/>
      <c r="I95" s="136"/>
      <c r="J95" s="36"/>
      <c r="K95" s="36"/>
      <c r="L95" s="40"/>
    </row>
    <row r="96" s="1" customFormat="1" ht="22.8" customHeight="1">
      <c r="B96" s="35"/>
      <c r="C96" s="179" t="s">
        <v>99</v>
      </c>
      <c r="D96" s="36"/>
      <c r="E96" s="36"/>
      <c r="F96" s="36"/>
      <c r="G96" s="36"/>
      <c r="H96" s="36"/>
      <c r="I96" s="136"/>
      <c r="J96" s="102">
        <f>J117</f>
        <v>0</v>
      </c>
      <c r="K96" s="36"/>
      <c r="L96" s="40"/>
      <c r="AU96" s="14" t="s">
        <v>100</v>
      </c>
    </row>
    <row r="97" s="8" customFormat="1" ht="24.96" customHeight="1">
      <c r="B97" s="180"/>
      <c r="C97" s="181"/>
      <c r="D97" s="182" t="s">
        <v>531</v>
      </c>
      <c r="E97" s="183"/>
      <c r="F97" s="183"/>
      <c r="G97" s="183"/>
      <c r="H97" s="183"/>
      <c r="I97" s="184"/>
      <c r="J97" s="185">
        <f>J118</f>
        <v>0</v>
      </c>
      <c r="K97" s="181"/>
      <c r="L97" s="186"/>
    </row>
    <row r="98" s="1" customFormat="1" ht="21.84" customHeight="1">
      <c r="B98" s="35"/>
      <c r="C98" s="36"/>
      <c r="D98" s="36"/>
      <c r="E98" s="36"/>
      <c r="F98" s="36"/>
      <c r="G98" s="36"/>
      <c r="H98" s="36"/>
      <c r="I98" s="136"/>
      <c r="J98" s="36"/>
      <c r="K98" s="36"/>
      <c r="L98" s="40"/>
    </row>
    <row r="99" s="1" customFormat="1" ht="6.96" customHeight="1">
      <c r="B99" s="58"/>
      <c r="C99" s="59"/>
      <c r="D99" s="59"/>
      <c r="E99" s="59"/>
      <c r="F99" s="59"/>
      <c r="G99" s="59"/>
      <c r="H99" s="59"/>
      <c r="I99" s="170"/>
      <c r="J99" s="59"/>
      <c r="K99" s="59"/>
      <c r="L99" s="40"/>
    </row>
    <row r="103" s="1" customFormat="1" ht="6.96" customHeight="1">
      <c r="B103" s="60"/>
      <c r="C103" s="61"/>
      <c r="D103" s="61"/>
      <c r="E103" s="61"/>
      <c r="F103" s="61"/>
      <c r="G103" s="61"/>
      <c r="H103" s="61"/>
      <c r="I103" s="173"/>
      <c r="J103" s="61"/>
      <c r="K103" s="61"/>
      <c r="L103" s="40"/>
    </row>
    <row r="104" s="1" customFormat="1" ht="24.96" customHeight="1">
      <c r="B104" s="35"/>
      <c r="C104" s="20" t="s">
        <v>107</v>
      </c>
      <c r="D104" s="36"/>
      <c r="E104" s="36"/>
      <c r="F104" s="36"/>
      <c r="G104" s="36"/>
      <c r="H104" s="36"/>
      <c r="I104" s="136"/>
      <c r="J104" s="36"/>
      <c r="K104" s="36"/>
      <c r="L104" s="40"/>
    </row>
    <row r="105" s="1" customFormat="1" ht="6.96" customHeight="1">
      <c r="B105" s="35"/>
      <c r="C105" s="36"/>
      <c r="D105" s="36"/>
      <c r="E105" s="36"/>
      <c r="F105" s="36"/>
      <c r="G105" s="36"/>
      <c r="H105" s="36"/>
      <c r="I105" s="136"/>
      <c r="J105" s="36"/>
      <c r="K105" s="36"/>
      <c r="L105" s="40"/>
    </row>
    <row r="106" s="1" customFormat="1" ht="12" customHeight="1">
      <c r="B106" s="35"/>
      <c r="C106" s="29" t="s">
        <v>16</v>
      </c>
      <c r="D106" s="36"/>
      <c r="E106" s="36"/>
      <c r="F106" s="36"/>
      <c r="G106" s="36"/>
      <c r="H106" s="36"/>
      <c r="I106" s="136"/>
      <c r="J106" s="36"/>
      <c r="K106" s="36"/>
      <c r="L106" s="40"/>
    </row>
    <row r="107" s="1" customFormat="1" ht="16.5" customHeight="1">
      <c r="B107" s="35"/>
      <c r="C107" s="36"/>
      <c r="D107" s="36"/>
      <c r="E107" s="174" t="str">
        <f>E7</f>
        <v>Parkoviště uvnitř areálu ČRo Plzeň, Náměstí Míru 10, Plzeň</v>
      </c>
      <c r="F107" s="29"/>
      <c r="G107" s="29"/>
      <c r="H107" s="29"/>
      <c r="I107" s="136"/>
      <c r="J107" s="36"/>
      <c r="K107" s="36"/>
      <c r="L107" s="40"/>
    </row>
    <row r="108" s="1" customFormat="1" ht="12" customHeight="1">
      <c r="B108" s="35"/>
      <c r="C108" s="29" t="s">
        <v>94</v>
      </c>
      <c r="D108" s="36"/>
      <c r="E108" s="36"/>
      <c r="F108" s="36"/>
      <c r="G108" s="36"/>
      <c r="H108" s="36"/>
      <c r="I108" s="136"/>
      <c r="J108" s="36"/>
      <c r="K108" s="36"/>
      <c r="L108" s="40"/>
    </row>
    <row r="109" s="1" customFormat="1" ht="16.5" customHeight="1">
      <c r="B109" s="35"/>
      <c r="C109" s="36"/>
      <c r="D109" s="36"/>
      <c r="E109" s="68" t="str">
        <f>E9</f>
        <v>3 - Vegetační úpravy</v>
      </c>
      <c r="F109" s="36"/>
      <c r="G109" s="36"/>
      <c r="H109" s="36"/>
      <c r="I109" s="136"/>
      <c r="J109" s="36"/>
      <c r="K109" s="36"/>
      <c r="L109" s="40"/>
    </row>
    <row r="110" s="1" customFormat="1" ht="6.96" customHeight="1">
      <c r="B110" s="35"/>
      <c r="C110" s="36"/>
      <c r="D110" s="36"/>
      <c r="E110" s="36"/>
      <c r="F110" s="36"/>
      <c r="G110" s="36"/>
      <c r="H110" s="36"/>
      <c r="I110" s="136"/>
      <c r="J110" s="36"/>
      <c r="K110" s="36"/>
      <c r="L110" s="40"/>
    </row>
    <row r="111" s="1" customFormat="1" ht="12" customHeight="1">
      <c r="B111" s="35"/>
      <c r="C111" s="29" t="s">
        <v>20</v>
      </c>
      <c r="D111" s="36"/>
      <c r="E111" s="36"/>
      <c r="F111" s="24" t="str">
        <f>F12</f>
        <v xml:space="preserve"> </v>
      </c>
      <c r="G111" s="36"/>
      <c r="H111" s="36"/>
      <c r="I111" s="139" t="s">
        <v>22</v>
      </c>
      <c r="J111" s="71" t="str">
        <f>IF(J12="","",J12)</f>
        <v>15. 12. 2017</v>
      </c>
      <c r="K111" s="36"/>
      <c r="L111" s="40"/>
    </row>
    <row r="112" s="1" customFormat="1" ht="6.96" customHeight="1">
      <c r="B112" s="35"/>
      <c r="C112" s="36"/>
      <c r="D112" s="36"/>
      <c r="E112" s="36"/>
      <c r="F112" s="36"/>
      <c r="G112" s="36"/>
      <c r="H112" s="36"/>
      <c r="I112" s="136"/>
      <c r="J112" s="36"/>
      <c r="K112" s="36"/>
      <c r="L112" s="40"/>
    </row>
    <row r="113" s="1" customFormat="1" ht="15.15" customHeight="1">
      <c r="B113" s="35"/>
      <c r="C113" s="29" t="s">
        <v>24</v>
      </c>
      <c r="D113" s="36"/>
      <c r="E113" s="36"/>
      <c r="F113" s="24" t="str">
        <f>E15</f>
        <v>Český rozhlas, Vinohradská 12, Praha 2</v>
      </c>
      <c r="G113" s="36"/>
      <c r="H113" s="36"/>
      <c r="I113" s="139" t="s">
        <v>30</v>
      </c>
      <c r="J113" s="33" t="str">
        <f>E21</f>
        <v xml:space="preserve"> </v>
      </c>
      <c r="K113" s="36"/>
      <c r="L113" s="40"/>
    </row>
    <row r="114" s="1" customFormat="1" ht="15.15" customHeight="1">
      <c r="B114" s="35"/>
      <c r="C114" s="29" t="s">
        <v>28</v>
      </c>
      <c r="D114" s="36"/>
      <c r="E114" s="36"/>
      <c r="F114" s="24" t="str">
        <f>IF(E18="","",E18)</f>
        <v>Vyplň údaj</v>
      </c>
      <c r="G114" s="36"/>
      <c r="H114" s="36"/>
      <c r="I114" s="139" t="s">
        <v>32</v>
      </c>
      <c r="J114" s="33" t="str">
        <f>E24</f>
        <v>Zítek</v>
      </c>
      <c r="K114" s="36"/>
      <c r="L114" s="40"/>
    </row>
    <row r="115" s="1" customFormat="1" ht="10.32" customHeight="1">
      <c r="B115" s="35"/>
      <c r="C115" s="36"/>
      <c r="D115" s="36"/>
      <c r="E115" s="36"/>
      <c r="F115" s="36"/>
      <c r="G115" s="36"/>
      <c r="H115" s="36"/>
      <c r="I115" s="136"/>
      <c r="J115" s="36"/>
      <c r="K115" s="36"/>
      <c r="L115" s="40"/>
    </row>
    <row r="116" s="10" customFormat="1" ht="29.28" customHeight="1">
      <c r="B116" s="194"/>
      <c r="C116" s="195" t="s">
        <v>108</v>
      </c>
      <c r="D116" s="196" t="s">
        <v>60</v>
      </c>
      <c r="E116" s="196" t="s">
        <v>56</v>
      </c>
      <c r="F116" s="196" t="s">
        <v>57</v>
      </c>
      <c r="G116" s="196" t="s">
        <v>109</v>
      </c>
      <c r="H116" s="196" t="s">
        <v>110</v>
      </c>
      <c r="I116" s="197" t="s">
        <v>111</v>
      </c>
      <c r="J116" s="198" t="s">
        <v>98</v>
      </c>
      <c r="K116" s="199" t="s">
        <v>112</v>
      </c>
      <c r="L116" s="200"/>
      <c r="M116" s="92" t="s">
        <v>1</v>
      </c>
      <c r="N116" s="93" t="s">
        <v>39</v>
      </c>
      <c r="O116" s="93" t="s">
        <v>113</v>
      </c>
      <c r="P116" s="93" t="s">
        <v>114</v>
      </c>
      <c r="Q116" s="93" t="s">
        <v>115</v>
      </c>
      <c r="R116" s="93" t="s">
        <v>116</v>
      </c>
      <c r="S116" s="93" t="s">
        <v>117</v>
      </c>
      <c r="T116" s="94" t="s">
        <v>118</v>
      </c>
    </row>
    <row r="117" s="1" customFormat="1" ht="22.8" customHeight="1">
      <c r="B117" s="35"/>
      <c r="C117" s="99" t="s">
        <v>119</v>
      </c>
      <c r="D117" s="36"/>
      <c r="E117" s="36"/>
      <c r="F117" s="36"/>
      <c r="G117" s="36"/>
      <c r="H117" s="36"/>
      <c r="I117" s="136"/>
      <c r="J117" s="201">
        <f>BK117</f>
        <v>0</v>
      </c>
      <c r="K117" s="36"/>
      <c r="L117" s="40"/>
      <c r="M117" s="95"/>
      <c r="N117" s="96"/>
      <c r="O117" s="96"/>
      <c r="P117" s="202">
        <f>P118</f>
        <v>0</v>
      </c>
      <c r="Q117" s="96"/>
      <c r="R117" s="202">
        <f>R118</f>
        <v>2.0167300000000004</v>
      </c>
      <c r="S117" s="96"/>
      <c r="T117" s="203">
        <f>T118</f>
        <v>0</v>
      </c>
      <c r="AT117" s="14" t="s">
        <v>74</v>
      </c>
      <c r="AU117" s="14" t="s">
        <v>100</v>
      </c>
      <c r="BK117" s="204">
        <f>BK118</f>
        <v>0</v>
      </c>
    </row>
    <row r="118" s="11" customFormat="1" ht="25.92" customHeight="1">
      <c r="B118" s="205"/>
      <c r="C118" s="206"/>
      <c r="D118" s="207" t="s">
        <v>74</v>
      </c>
      <c r="E118" s="208" t="s">
        <v>493</v>
      </c>
      <c r="F118" s="208" t="s">
        <v>88</v>
      </c>
      <c r="G118" s="206"/>
      <c r="H118" s="206"/>
      <c r="I118" s="209"/>
      <c r="J118" s="210">
        <f>BK118</f>
        <v>0</v>
      </c>
      <c r="K118" s="206"/>
      <c r="L118" s="211"/>
      <c r="M118" s="212"/>
      <c r="N118" s="213"/>
      <c r="O118" s="213"/>
      <c r="P118" s="214">
        <f>SUM(P119:P138)</f>
        <v>0</v>
      </c>
      <c r="Q118" s="213"/>
      <c r="R118" s="214">
        <f>SUM(R119:R138)</f>
        <v>2.0167300000000004</v>
      </c>
      <c r="S118" s="213"/>
      <c r="T118" s="215">
        <f>SUM(T119:T138)</f>
        <v>0</v>
      </c>
      <c r="AR118" s="216" t="s">
        <v>80</v>
      </c>
      <c r="AT118" s="217" t="s">
        <v>74</v>
      </c>
      <c r="AU118" s="217" t="s">
        <v>75</v>
      </c>
      <c r="AY118" s="216" t="s">
        <v>122</v>
      </c>
      <c r="BK118" s="218">
        <f>SUM(BK119:BK138)</f>
        <v>0</v>
      </c>
    </row>
    <row r="119" s="1" customFormat="1" ht="36" customHeight="1">
      <c r="B119" s="35"/>
      <c r="C119" s="221" t="s">
        <v>80</v>
      </c>
      <c r="D119" s="221" t="s">
        <v>124</v>
      </c>
      <c r="E119" s="222" t="s">
        <v>532</v>
      </c>
      <c r="F119" s="223" t="s">
        <v>533</v>
      </c>
      <c r="G119" s="224" t="s">
        <v>127</v>
      </c>
      <c r="H119" s="225">
        <v>250</v>
      </c>
      <c r="I119" s="226"/>
      <c r="J119" s="227">
        <f>ROUND(I119*H119,2)</f>
        <v>0</v>
      </c>
      <c r="K119" s="223" t="s">
        <v>1</v>
      </c>
      <c r="L119" s="40"/>
      <c r="M119" s="228" t="s">
        <v>1</v>
      </c>
      <c r="N119" s="229" t="s">
        <v>40</v>
      </c>
      <c r="O119" s="83"/>
      <c r="P119" s="230">
        <f>O119*H119</f>
        <v>0</v>
      </c>
      <c r="Q119" s="230">
        <v>0</v>
      </c>
      <c r="R119" s="230">
        <f>Q119*H119</f>
        <v>0</v>
      </c>
      <c r="S119" s="230">
        <v>0</v>
      </c>
      <c r="T119" s="231">
        <f>S119*H119</f>
        <v>0</v>
      </c>
      <c r="AR119" s="232" t="s">
        <v>90</v>
      </c>
      <c r="AT119" s="232" t="s">
        <v>124</v>
      </c>
      <c r="AU119" s="232" t="s">
        <v>80</v>
      </c>
      <c r="AY119" s="14" t="s">
        <v>122</v>
      </c>
      <c r="BE119" s="233">
        <f>IF(N119="základní",J119,0)</f>
        <v>0</v>
      </c>
      <c r="BF119" s="233">
        <f>IF(N119="snížená",J119,0)</f>
        <v>0</v>
      </c>
      <c r="BG119" s="233">
        <f>IF(N119="zákl. přenesená",J119,0)</f>
        <v>0</v>
      </c>
      <c r="BH119" s="233">
        <f>IF(N119="sníž. přenesená",J119,0)</f>
        <v>0</v>
      </c>
      <c r="BI119" s="233">
        <f>IF(N119="nulová",J119,0)</f>
        <v>0</v>
      </c>
      <c r="BJ119" s="14" t="s">
        <v>80</v>
      </c>
      <c r="BK119" s="233">
        <f>ROUND(I119*H119,2)</f>
        <v>0</v>
      </c>
      <c r="BL119" s="14" t="s">
        <v>90</v>
      </c>
      <c r="BM119" s="232" t="s">
        <v>534</v>
      </c>
    </row>
    <row r="120" s="1" customFormat="1" ht="16.5" customHeight="1">
      <c r="B120" s="35"/>
      <c r="C120" s="249" t="s">
        <v>84</v>
      </c>
      <c r="D120" s="249" t="s">
        <v>236</v>
      </c>
      <c r="E120" s="250" t="s">
        <v>535</v>
      </c>
      <c r="F120" s="251" t="s">
        <v>536</v>
      </c>
      <c r="G120" s="252" t="s">
        <v>464</v>
      </c>
      <c r="H120" s="253">
        <v>6.25</v>
      </c>
      <c r="I120" s="254"/>
      <c r="J120" s="255">
        <f>ROUND(I120*H120,2)</f>
        <v>0</v>
      </c>
      <c r="K120" s="251" t="s">
        <v>1</v>
      </c>
      <c r="L120" s="256"/>
      <c r="M120" s="257" t="s">
        <v>1</v>
      </c>
      <c r="N120" s="258" t="s">
        <v>40</v>
      </c>
      <c r="O120" s="83"/>
      <c r="P120" s="230">
        <f>O120*H120</f>
        <v>0</v>
      </c>
      <c r="Q120" s="230">
        <v>0.001</v>
      </c>
      <c r="R120" s="230">
        <f>Q120*H120</f>
        <v>0.0062500000000000003</v>
      </c>
      <c r="S120" s="230">
        <v>0</v>
      </c>
      <c r="T120" s="231">
        <f>S120*H120</f>
        <v>0</v>
      </c>
      <c r="AR120" s="232" t="s">
        <v>165</v>
      </c>
      <c r="AT120" s="232" t="s">
        <v>236</v>
      </c>
      <c r="AU120" s="232" t="s">
        <v>80</v>
      </c>
      <c r="AY120" s="14" t="s">
        <v>122</v>
      </c>
      <c r="BE120" s="233">
        <f>IF(N120="základní",J120,0)</f>
        <v>0</v>
      </c>
      <c r="BF120" s="233">
        <f>IF(N120="snížená",J120,0)</f>
        <v>0</v>
      </c>
      <c r="BG120" s="233">
        <f>IF(N120="zákl. přenesená",J120,0)</f>
        <v>0</v>
      </c>
      <c r="BH120" s="233">
        <f>IF(N120="sníž. přenesená",J120,0)</f>
        <v>0</v>
      </c>
      <c r="BI120" s="233">
        <f>IF(N120="nulová",J120,0)</f>
        <v>0</v>
      </c>
      <c r="BJ120" s="14" t="s">
        <v>80</v>
      </c>
      <c r="BK120" s="233">
        <f>ROUND(I120*H120,2)</f>
        <v>0</v>
      </c>
      <c r="BL120" s="14" t="s">
        <v>90</v>
      </c>
      <c r="BM120" s="232" t="s">
        <v>537</v>
      </c>
    </row>
    <row r="121" s="12" customFormat="1">
      <c r="B121" s="237"/>
      <c r="C121" s="238"/>
      <c r="D121" s="234" t="s">
        <v>145</v>
      </c>
      <c r="E121" s="239" t="s">
        <v>1</v>
      </c>
      <c r="F121" s="240" t="s">
        <v>538</v>
      </c>
      <c r="G121" s="238"/>
      <c r="H121" s="241">
        <v>6.25</v>
      </c>
      <c r="I121" s="242"/>
      <c r="J121" s="238"/>
      <c r="K121" s="238"/>
      <c r="L121" s="243"/>
      <c r="M121" s="244"/>
      <c r="N121" s="245"/>
      <c r="O121" s="245"/>
      <c r="P121" s="245"/>
      <c r="Q121" s="245"/>
      <c r="R121" s="245"/>
      <c r="S121" s="245"/>
      <c r="T121" s="246"/>
      <c r="AT121" s="247" t="s">
        <v>145</v>
      </c>
      <c r="AU121" s="247" t="s">
        <v>80</v>
      </c>
      <c r="AV121" s="12" t="s">
        <v>84</v>
      </c>
      <c r="AW121" s="12" t="s">
        <v>31</v>
      </c>
      <c r="AX121" s="12" t="s">
        <v>80</v>
      </c>
      <c r="AY121" s="247" t="s">
        <v>122</v>
      </c>
    </row>
    <row r="122" s="1" customFormat="1" ht="60" customHeight="1">
      <c r="B122" s="35"/>
      <c r="C122" s="221" t="s">
        <v>87</v>
      </c>
      <c r="D122" s="221" t="s">
        <v>124</v>
      </c>
      <c r="E122" s="222" t="s">
        <v>539</v>
      </c>
      <c r="F122" s="223" t="s">
        <v>540</v>
      </c>
      <c r="G122" s="224" t="s">
        <v>461</v>
      </c>
      <c r="H122" s="225">
        <v>3</v>
      </c>
      <c r="I122" s="226"/>
      <c r="J122" s="227">
        <f>ROUND(I122*H122,2)</f>
        <v>0</v>
      </c>
      <c r="K122" s="223" t="s">
        <v>1</v>
      </c>
      <c r="L122" s="40"/>
      <c r="M122" s="228" t="s">
        <v>1</v>
      </c>
      <c r="N122" s="229" t="s">
        <v>40</v>
      </c>
      <c r="O122" s="83"/>
      <c r="P122" s="230">
        <f>O122*H122</f>
        <v>0</v>
      </c>
      <c r="Q122" s="230">
        <v>0</v>
      </c>
      <c r="R122" s="230">
        <f>Q122*H122</f>
        <v>0</v>
      </c>
      <c r="S122" s="230">
        <v>0</v>
      </c>
      <c r="T122" s="231">
        <f>S122*H122</f>
        <v>0</v>
      </c>
      <c r="AR122" s="232" t="s">
        <v>90</v>
      </c>
      <c r="AT122" s="232" t="s">
        <v>124</v>
      </c>
      <c r="AU122" s="232" t="s">
        <v>80</v>
      </c>
      <c r="AY122" s="14" t="s">
        <v>122</v>
      </c>
      <c r="BE122" s="233">
        <f>IF(N122="základní",J122,0)</f>
        <v>0</v>
      </c>
      <c r="BF122" s="233">
        <f>IF(N122="snížená",J122,0)</f>
        <v>0</v>
      </c>
      <c r="BG122" s="233">
        <f>IF(N122="zákl. přenesená",J122,0)</f>
        <v>0</v>
      </c>
      <c r="BH122" s="233">
        <f>IF(N122="sníž. přenesená",J122,0)</f>
        <v>0</v>
      </c>
      <c r="BI122" s="233">
        <f>IF(N122="nulová",J122,0)</f>
        <v>0</v>
      </c>
      <c r="BJ122" s="14" t="s">
        <v>80</v>
      </c>
      <c r="BK122" s="233">
        <f>ROUND(I122*H122,2)</f>
        <v>0</v>
      </c>
      <c r="BL122" s="14" t="s">
        <v>90</v>
      </c>
      <c r="BM122" s="232" t="s">
        <v>541</v>
      </c>
    </row>
    <row r="123" s="1" customFormat="1" ht="16.5" customHeight="1">
      <c r="B123" s="35"/>
      <c r="C123" s="249" t="s">
        <v>90</v>
      </c>
      <c r="D123" s="249" t="s">
        <v>236</v>
      </c>
      <c r="E123" s="250" t="s">
        <v>542</v>
      </c>
      <c r="F123" s="251" t="s">
        <v>543</v>
      </c>
      <c r="G123" s="252" t="s">
        <v>161</v>
      </c>
      <c r="H123" s="253">
        <v>1.5</v>
      </c>
      <c r="I123" s="254"/>
      <c r="J123" s="255">
        <f>ROUND(I123*H123,2)</f>
        <v>0</v>
      </c>
      <c r="K123" s="251" t="s">
        <v>1</v>
      </c>
      <c r="L123" s="256"/>
      <c r="M123" s="257" t="s">
        <v>1</v>
      </c>
      <c r="N123" s="258" t="s">
        <v>40</v>
      </c>
      <c r="O123" s="83"/>
      <c r="P123" s="230">
        <f>O123*H123</f>
        <v>0</v>
      </c>
      <c r="Q123" s="230">
        <v>1.1000000000000001</v>
      </c>
      <c r="R123" s="230">
        <f>Q123*H123</f>
        <v>1.6500000000000001</v>
      </c>
      <c r="S123" s="230">
        <v>0</v>
      </c>
      <c r="T123" s="231">
        <f>S123*H123</f>
        <v>0</v>
      </c>
      <c r="AR123" s="232" t="s">
        <v>165</v>
      </c>
      <c r="AT123" s="232" t="s">
        <v>236</v>
      </c>
      <c r="AU123" s="232" t="s">
        <v>80</v>
      </c>
      <c r="AY123" s="14" t="s">
        <v>122</v>
      </c>
      <c r="BE123" s="233">
        <f>IF(N123="základní",J123,0)</f>
        <v>0</v>
      </c>
      <c r="BF123" s="233">
        <f>IF(N123="snížená",J123,0)</f>
        <v>0</v>
      </c>
      <c r="BG123" s="233">
        <f>IF(N123="zákl. přenesená",J123,0)</f>
        <v>0</v>
      </c>
      <c r="BH123" s="233">
        <f>IF(N123="sníž. přenesená",J123,0)</f>
        <v>0</v>
      </c>
      <c r="BI123" s="233">
        <f>IF(N123="nulová",J123,0)</f>
        <v>0</v>
      </c>
      <c r="BJ123" s="14" t="s">
        <v>80</v>
      </c>
      <c r="BK123" s="233">
        <f>ROUND(I123*H123,2)</f>
        <v>0</v>
      </c>
      <c r="BL123" s="14" t="s">
        <v>90</v>
      </c>
      <c r="BM123" s="232" t="s">
        <v>544</v>
      </c>
    </row>
    <row r="124" s="12" customFormat="1">
      <c r="B124" s="237"/>
      <c r="C124" s="238"/>
      <c r="D124" s="234" t="s">
        <v>145</v>
      </c>
      <c r="E124" s="239" t="s">
        <v>1</v>
      </c>
      <c r="F124" s="240" t="s">
        <v>545</v>
      </c>
      <c r="G124" s="238"/>
      <c r="H124" s="241">
        <v>1.5</v>
      </c>
      <c r="I124" s="242"/>
      <c r="J124" s="238"/>
      <c r="K124" s="238"/>
      <c r="L124" s="243"/>
      <c r="M124" s="244"/>
      <c r="N124" s="245"/>
      <c r="O124" s="245"/>
      <c r="P124" s="245"/>
      <c r="Q124" s="245"/>
      <c r="R124" s="245"/>
      <c r="S124" s="245"/>
      <c r="T124" s="246"/>
      <c r="AT124" s="247" t="s">
        <v>145</v>
      </c>
      <c r="AU124" s="247" t="s">
        <v>80</v>
      </c>
      <c r="AV124" s="12" t="s">
        <v>84</v>
      </c>
      <c r="AW124" s="12" t="s">
        <v>31</v>
      </c>
      <c r="AX124" s="12" t="s">
        <v>80</v>
      </c>
      <c r="AY124" s="247" t="s">
        <v>122</v>
      </c>
    </row>
    <row r="125" s="1" customFormat="1" ht="36" customHeight="1">
      <c r="B125" s="35"/>
      <c r="C125" s="221" t="s">
        <v>147</v>
      </c>
      <c r="D125" s="221" t="s">
        <v>124</v>
      </c>
      <c r="E125" s="222" t="s">
        <v>546</v>
      </c>
      <c r="F125" s="223" t="s">
        <v>547</v>
      </c>
      <c r="G125" s="224" t="s">
        <v>461</v>
      </c>
      <c r="H125" s="225">
        <v>3</v>
      </c>
      <c r="I125" s="226"/>
      <c r="J125" s="227">
        <f>ROUND(I125*H125,2)</f>
        <v>0</v>
      </c>
      <c r="K125" s="223" t="s">
        <v>1</v>
      </c>
      <c r="L125" s="40"/>
      <c r="M125" s="228" t="s">
        <v>1</v>
      </c>
      <c r="N125" s="229" t="s">
        <v>40</v>
      </c>
      <c r="O125" s="83"/>
      <c r="P125" s="230">
        <f>O125*H125</f>
        <v>0</v>
      </c>
      <c r="Q125" s="230">
        <v>0</v>
      </c>
      <c r="R125" s="230">
        <f>Q125*H125</f>
        <v>0</v>
      </c>
      <c r="S125" s="230">
        <v>0</v>
      </c>
      <c r="T125" s="231">
        <f>S125*H125</f>
        <v>0</v>
      </c>
      <c r="AR125" s="232" t="s">
        <v>90</v>
      </c>
      <c r="AT125" s="232" t="s">
        <v>124</v>
      </c>
      <c r="AU125" s="232" t="s">
        <v>80</v>
      </c>
      <c r="AY125" s="14" t="s">
        <v>122</v>
      </c>
      <c r="BE125" s="233">
        <f>IF(N125="základní",J125,0)</f>
        <v>0</v>
      </c>
      <c r="BF125" s="233">
        <f>IF(N125="snížená",J125,0)</f>
        <v>0</v>
      </c>
      <c r="BG125" s="233">
        <f>IF(N125="zákl. přenesená",J125,0)</f>
        <v>0</v>
      </c>
      <c r="BH125" s="233">
        <f>IF(N125="sníž. přenesená",J125,0)</f>
        <v>0</v>
      </c>
      <c r="BI125" s="233">
        <f>IF(N125="nulová",J125,0)</f>
        <v>0</v>
      </c>
      <c r="BJ125" s="14" t="s">
        <v>80</v>
      </c>
      <c r="BK125" s="233">
        <f>ROUND(I125*H125,2)</f>
        <v>0</v>
      </c>
      <c r="BL125" s="14" t="s">
        <v>90</v>
      </c>
      <c r="BM125" s="232" t="s">
        <v>548</v>
      </c>
    </row>
    <row r="126" s="1" customFormat="1" ht="24" customHeight="1">
      <c r="B126" s="35"/>
      <c r="C126" s="249" t="s">
        <v>152</v>
      </c>
      <c r="D126" s="249" t="s">
        <v>236</v>
      </c>
      <c r="E126" s="250" t="s">
        <v>549</v>
      </c>
      <c r="F126" s="251" t="s">
        <v>550</v>
      </c>
      <c r="G126" s="252" t="s">
        <v>461</v>
      </c>
      <c r="H126" s="253">
        <v>3</v>
      </c>
      <c r="I126" s="254"/>
      <c r="J126" s="255">
        <f>ROUND(I126*H126,2)</f>
        <v>0</v>
      </c>
      <c r="K126" s="251" t="s">
        <v>1</v>
      </c>
      <c r="L126" s="256"/>
      <c r="M126" s="257" t="s">
        <v>1</v>
      </c>
      <c r="N126" s="258" t="s">
        <v>40</v>
      </c>
      <c r="O126" s="83"/>
      <c r="P126" s="230">
        <f>O126*H126</f>
        <v>0</v>
      </c>
      <c r="Q126" s="230">
        <v>0.029999999999999999</v>
      </c>
      <c r="R126" s="230">
        <f>Q126*H126</f>
        <v>0.089999999999999997</v>
      </c>
      <c r="S126" s="230">
        <v>0</v>
      </c>
      <c r="T126" s="231">
        <f>S126*H126</f>
        <v>0</v>
      </c>
      <c r="AR126" s="232" t="s">
        <v>165</v>
      </c>
      <c r="AT126" s="232" t="s">
        <v>236</v>
      </c>
      <c r="AU126" s="232" t="s">
        <v>80</v>
      </c>
      <c r="AY126" s="14" t="s">
        <v>122</v>
      </c>
      <c r="BE126" s="233">
        <f>IF(N126="základní",J126,0)</f>
        <v>0</v>
      </c>
      <c r="BF126" s="233">
        <f>IF(N126="snížená",J126,0)</f>
        <v>0</v>
      </c>
      <c r="BG126" s="233">
        <f>IF(N126="zákl. přenesená",J126,0)</f>
        <v>0</v>
      </c>
      <c r="BH126" s="233">
        <f>IF(N126="sníž. přenesená",J126,0)</f>
        <v>0</v>
      </c>
      <c r="BI126" s="233">
        <f>IF(N126="nulová",J126,0)</f>
        <v>0</v>
      </c>
      <c r="BJ126" s="14" t="s">
        <v>80</v>
      </c>
      <c r="BK126" s="233">
        <f>ROUND(I126*H126,2)</f>
        <v>0</v>
      </c>
      <c r="BL126" s="14" t="s">
        <v>90</v>
      </c>
      <c r="BM126" s="232" t="s">
        <v>551</v>
      </c>
    </row>
    <row r="127" s="1" customFormat="1" ht="16.5" customHeight="1">
      <c r="B127" s="35"/>
      <c r="C127" s="221" t="s">
        <v>158</v>
      </c>
      <c r="D127" s="221" t="s">
        <v>124</v>
      </c>
      <c r="E127" s="222" t="s">
        <v>552</v>
      </c>
      <c r="F127" s="223" t="s">
        <v>553</v>
      </c>
      <c r="G127" s="224" t="s">
        <v>461</v>
      </c>
      <c r="H127" s="225">
        <v>3</v>
      </c>
      <c r="I127" s="226"/>
      <c r="J127" s="227">
        <f>ROUND(I127*H127,2)</f>
        <v>0</v>
      </c>
      <c r="K127" s="223" t="s">
        <v>1</v>
      </c>
      <c r="L127" s="40"/>
      <c r="M127" s="228" t="s">
        <v>1</v>
      </c>
      <c r="N127" s="229" t="s">
        <v>40</v>
      </c>
      <c r="O127" s="83"/>
      <c r="P127" s="230">
        <f>O127*H127</f>
        <v>0</v>
      </c>
      <c r="Q127" s="230">
        <v>6.0000000000000002E-05</v>
      </c>
      <c r="R127" s="230">
        <f>Q127*H127</f>
        <v>0.00018000000000000001</v>
      </c>
      <c r="S127" s="230">
        <v>0</v>
      </c>
      <c r="T127" s="231">
        <f>S127*H127</f>
        <v>0</v>
      </c>
      <c r="AR127" s="232" t="s">
        <v>90</v>
      </c>
      <c r="AT127" s="232" t="s">
        <v>124</v>
      </c>
      <c r="AU127" s="232" t="s">
        <v>80</v>
      </c>
      <c r="AY127" s="14" t="s">
        <v>122</v>
      </c>
      <c r="BE127" s="233">
        <f>IF(N127="základní",J127,0)</f>
        <v>0</v>
      </c>
      <c r="BF127" s="233">
        <f>IF(N127="snížená",J127,0)</f>
        <v>0</v>
      </c>
      <c r="BG127" s="233">
        <f>IF(N127="zákl. přenesená",J127,0)</f>
        <v>0</v>
      </c>
      <c r="BH127" s="233">
        <f>IF(N127="sníž. přenesená",J127,0)</f>
        <v>0</v>
      </c>
      <c r="BI127" s="233">
        <f>IF(N127="nulová",J127,0)</f>
        <v>0</v>
      </c>
      <c r="BJ127" s="14" t="s">
        <v>80</v>
      </c>
      <c r="BK127" s="233">
        <f>ROUND(I127*H127,2)</f>
        <v>0</v>
      </c>
      <c r="BL127" s="14" t="s">
        <v>90</v>
      </c>
      <c r="BM127" s="232" t="s">
        <v>554</v>
      </c>
    </row>
    <row r="128" s="1" customFormat="1" ht="24" customHeight="1">
      <c r="B128" s="35"/>
      <c r="C128" s="249" t="s">
        <v>165</v>
      </c>
      <c r="D128" s="249" t="s">
        <v>236</v>
      </c>
      <c r="E128" s="250" t="s">
        <v>555</v>
      </c>
      <c r="F128" s="251" t="s">
        <v>556</v>
      </c>
      <c r="G128" s="252" t="s">
        <v>461</v>
      </c>
      <c r="H128" s="253">
        <v>9</v>
      </c>
      <c r="I128" s="254"/>
      <c r="J128" s="255">
        <f>ROUND(I128*H128,2)</f>
        <v>0</v>
      </c>
      <c r="K128" s="251" t="s">
        <v>1</v>
      </c>
      <c r="L128" s="256"/>
      <c r="M128" s="257" t="s">
        <v>1</v>
      </c>
      <c r="N128" s="258" t="s">
        <v>40</v>
      </c>
      <c r="O128" s="83"/>
      <c r="P128" s="230">
        <f>O128*H128</f>
        <v>0</v>
      </c>
      <c r="Q128" s="230">
        <v>0.0050000000000000001</v>
      </c>
      <c r="R128" s="230">
        <f>Q128*H128</f>
        <v>0.044999999999999998</v>
      </c>
      <c r="S128" s="230">
        <v>0</v>
      </c>
      <c r="T128" s="231">
        <f>S128*H128</f>
        <v>0</v>
      </c>
      <c r="AR128" s="232" t="s">
        <v>165</v>
      </c>
      <c r="AT128" s="232" t="s">
        <v>236</v>
      </c>
      <c r="AU128" s="232" t="s">
        <v>80</v>
      </c>
      <c r="AY128" s="14" t="s">
        <v>122</v>
      </c>
      <c r="BE128" s="233">
        <f>IF(N128="základní",J128,0)</f>
        <v>0</v>
      </c>
      <c r="BF128" s="233">
        <f>IF(N128="snížená",J128,0)</f>
        <v>0</v>
      </c>
      <c r="BG128" s="233">
        <f>IF(N128="zákl. přenesená",J128,0)</f>
        <v>0</v>
      </c>
      <c r="BH128" s="233">
        <f>IF(N128="sníž. přenesená",J128,0)</f>
        <v>0</v>
      </c>
      <c r="BI128" s="233">
        <f>IF(N128="nulová",J128,0)</f>
        <v>0</v>
      </c>
      <c r="BJ128" s="14" t="s">
        <v>80</v>
      </c>
      <c r="BK128" s="233">
        <f>ROUND(I128*H128,2)</f>
        <v>0</v>
      </c>
      <c r="BL128" s="14" t="s">
        <v>90</v>
      </c>
      <c r="BM128" s="232" t="s">
        <v>557</v>
      </c>
    </row>
    <row r="129" s="1" customFormat="1" ht="16.5" customHeight="1">
      <c r="B129" s="35"/>
      <c r="C129" s="249" t="s">
        <v>171</v>
      </c>
      <c r="D129" s="249" t="s">
        <v>236</v>
      </c>
      <c r="E129" s="250" t="s">
        <v>558</v>
      </c>
      <c r="F129" s="251" t="s">
        <v>559</v>
      </c>
      <c r="G129" s="252" t="s">
        <v>560</v>
      </c>
      <c r="H129" s="253">
        <v>3</v>
      </c>
      <c r="I129" s="254"/>
      <c r="J129" s="255">
        <f>ROUND(I129*H129,2)</f>
        <v>0</v>
      </c>
      <c r="K129" s="251" t="s">
        <v>1</v>
      </c>
      <c r="L129" s="256"/>
      <c r="M129" s="257" t="s">
        <v>1</v>
      </c>
      <c r="N129" s="258" t="s">
        <v>40</v>
      </c>
      <c r="O129" s="83"/>
      <c r="P129" s="230">
        <f>O129*H129</f>
        <v>0</v>
      </c>
      <c r="Q129" s="230">
        <v>1.0000000000000001E-05</v>
      </c>
      <c r="R129" s="230">
        <f>Q129*H129</f>
        <v>3.0000000000000004E-05</v>
      </c>
      <c r="S129" s="230">
        <v>0</v>
      </c>
      <c r="T129" s="231">
        <f>S129*H129</f>
        <v>0</v>
      </c>
      <c r="AR129" s="232" t="s">
        <v>165</v>
      </c>
      <c r="AT129" s="232" t="s">
        <v>236</v>
      </c>
      <c r="AU129" s="232" t="s">
        <v>80</v>
      </c>
      <c r="AY129" s="14" t="s">
        <v>122</v>
      </c>
      <c r="BE129" s="233">
        <f>IF(N129="základní",J129,0)</f>
        <v>0</v>
      </c>
      <c r="BF129" s="233">
        <f>IF(N129="snížená",J129,0)</f>
        <v>0</v>
      </c>
      <c r="BG129" s="233">
        <f>IF(N129="zákl. přenesená",J129,0)</f>
        <v>0</v>
      </c>
      <c r="BH129" s="233">
        <f>IF(N129="sníž. přenesená",J129,0)</f>
        <v>0</v>
      </c>
      <c r="BI129" s="233">
        <f>IF(N129="nulová",J129,0)</f>
        <v>0</v>
      </c>
      <c r="BJ129" s="14" t="s">
        <v>80</v>
      </c>
      <c r="BK129" s="233">
        <f>ROUND(I129*H129,2)</f>
        <v>0</v>
      </c>
      <c r="BL129" s="14" t="s">
        <v>90</v>
      </c>
      <c r="BM129" s="232" t="s">
        <v>561</v>
      </c>
    </row>
    <row r="130" s="1" customFormat="1" ht="24" customHeight="1">
      <c r="B130" s="35"/>
      <c r="C130" s="221" t="s">
        <v>177</v>
      </c>
      <c r="D130" s="221" t="s">
        <v>124</v>
      </c>
      <c r="E130" s="222" t="s">
        <v>562</v>
      </c>
      <c r="F130" s="223" t="s">
        <v>563</v>
      </c>
      <c r="G130" s="224" t="s">
        <v>127</v>
      </c>
      <c r="H130" s="225">
        <v>3</v>
      </c>
      <c r="I130" s="226"/>
      <c r="J130" s="227">
        <f>ROUND(I130*H130,2)</f>
        <v>0</v>
      </c>
      <c r="K130" s="223" t="s">
        <v>1</v>
      </c>
      <c r="L130" s="40"/>
      <c r="M130" s="228" t="s">
        <v>1</v>
      </c>
      <c r="N130" s="229" t="s">
        <v>40</v>
      </c>
      <c r="O130" s="83"/>
      <c r="P130" s="230">
        <f>O130*H130</f>
        <v>0</v>
      </c>
      <c r="Q130" s="230">
        <v>3.0000000000000001E-05</v>
      </c>
      <c r="R130" s="230">
        <f>Q130*H130</f>
        <v>9.0000000000000006E-05</v>
      </c>
      <c r="S130" s="230">
        <v>0</v>
      </c>
      <c r="T130" s="231">
        <f>S130*H130</f>
        <v>0</v>
      </c>
      <c r="AR130" s="232" t="s">
        <v>90</v>
      </c>
      <c r="AT130" s="232" t="s">
        <v>124</v>
      </c>
      <c r="AU130" s="232" t="s">
        <v>80</v>
      </c>
      <c r="AY130" s="14" t="s">
        <v>122</v>
      </c>
      <c r="BE130" s="233">
        <f>IF(N130="základní",J130,0)</f>
        <v>0</v>
      </c>
      <c r="BF130" s="233">
        <f>IF(N130="snížená",J130,0)</f>
        <v>0</v>
      </c>
      <c r="BG130" s="233">
        <f>IF(N130="zákl. přenesená",J130,0)</f>
        <v>0</v>
      </c>
      <c r="BH130" s="233">
        <f>IF(N130="sníž. přenesená",J130,0)</f>
        <v>0</v>
      </c>
      <c r="BI130" s="233">
        <f>IF(N130="nulová",J130,0)</f>
        <v>0</v>
      </c>
      <c r="BJ130" s="14" t="s">
        <v>80</v>
      </c>
      <c r="BK130" s="233">
        <f>ROUND(I130*H130,2)</f>
        <v>0</v>
      </c>
      <c r="BL130" s="14" t="s">
        <v>90</v>
      </c>
      <c r="BM130" s="232" t="s">
        <v>564</v>
      </c>
    </row>
    <row r="131" s="1" customFormat="1" ht="16.5" customHeight="1">
      <c r="B131" s="35"/>
      <c r="C131" s="249" t="s">
        <v>183</v>
      </c>
      <c r="D131" s="249" t="s">
        <v>236</v>
      </c>
      <c r="E131" s="250" t="s">
        <v>565</v>
      </c>
      <c r="F131" s="251" t="s">
        <v>566</v>
      </c>
      <c r="G131" s="252" t="s">
        <v>560</v>
      </c>
      <c r="H131" s="253">
        <v>3</v>
      </c>
      <c r="I131" s="254"/>
      <c r="J131" s="255">
        <f>ROUND(I131*H131,2)</f>
        <v>0</v>
      </c>
      <c r="K131" s="251" t="s">
        <v>1</v>
      </c>
      <c r="L131" s="256"/>
      <c r="M131" s="257" t="s">
        <v>1</v>
      </c>
      <c r="N131" s="258" t="s">
        <v>40</v>
      </c>
      <c r="O131" s="83"/>
      <c r="P131" s="230">
        <f>O131*H131</f>
        <v>0</v>
      </c>
      <c r="Q131" s="230">
        <v>1.0000000000000001E-05</v>
      </c>
      <c r="R131" s="230">
        <f>Q131*H131</f>
        <v>3.0000000000000004E-05</v>
      </c>
      <c r="S131" s="230">
        <v>0</v>
      </c>
      <c r="T131" s="231">
        <f>S131*H131</f>
        <v>0</v>
      </c>
      <c r="AR131" s="232" t="s">
        <v>165</v>
      </c>
      <c r="AT131" s="232" t="s">
        <v>236</v>
      </c>
      <c r="AU131" s="232" t="s">
        <v>80</v>
      </c>
      <c r="AY131" s="14" t="s">
        <v>122</v>
      </c>
      <c r="BE131" s="233">
        <f>IF(N131="základní",J131,0)</f>
        <v>0</v>
      </c>
      <c r="BF131" s="233">
        <f>IF(N131="snížená",J131,0)</f>
        <v>0</v>
      </c>
      <c r="BG131" s="233">
        <f>IF(N131="zákl. přenesená",J131,0)</f>
        <v>0</v>
      </c>
      <c r="BH131" s="233">
        <f>IF(N131="sníž. přenesená",J131,0)</f>
        <v>0</v>
      </c>
      <c r="BI131" s="233">
        <f>IF(N131="nulová",J131,0)</f>
        <v>0</v>
      </c>
      <c r="BJ131" s="14" t="s">
        <v>80</v>
      </c>
      <c r="BK131" s="233">
        <f>ROUND(I131*H131,2)</f>
        <v>0</v>
      </c>
      <c r="BL131" s="14" t="s">
        <v>90</v>
      </c>
      <c r="BM131" s="232" t="s">
        <v>567</v>
      </c>
    </row>
    <row r="132" s="1" customFormat="1" ht="60" customHeight="1">
      <c r="B132" s="35"/>
      <c r="C132" s="221" t="s">
        <v>188</v>
      </c>
      <c r="D132" s="221" t="s">
        <v>124</v>
      </c>
      <c r="E132" s="222" t="s">
        <v>568</v>
      </c>
      <c r="F132" s="223" t="s">
        <v>569</v>
      </c>
      <c r="G132" s="224" t="s">
        <v>461</v>
      </c>
      <c r="H132" s="225">
        <v>3</v>
      </c>
      <c r="I132" s="226"/>
      <c r="J132" s="227">
        <f>ROUND(I132*H132,2)</f>
        <v>0</v>
      </c>
      <c r="K132" s="223" t="s">
        <v>1</v>
      </c>
      <c r="L132" s="40"/>
      <c r="M132" s="228" t="s">
        <v>1</v>
      </c>
      <c r="N132" s="229" t="s">
        <v>40</v>
      </c>
      <c r="O132" s="83"/>
      <c r="P132" s="230">
        <f>O132*H132</f>
        <v>0</v>
      </c>
      <c r="Q132" s="230">
        <v>0</v>
      </c>
      <c r="R132" s="230">
        <f>Q132*H132</f>
        <v>0</v>
      </c>
      <c r="S132" s="230">
        <v>0</v>
      </c>
      <c r="T132" s="231">
        <f>S132*H132</f>
        <v>0</v>
      </c>
      <c r="AR132" s="232" t="s">
        <v>90</v>
      </c>
      <c r="AT132" s="232" t="s">
        <v>124</v>
      </c>
      <c r="AU132" s="232" t="s">
        <v>80</v>
      </c>
      <c r="AY132" s="14" t="s">
        <v>122</v>
      </c>
      <c r="BE132" s="233">
        <f>IF(N132="základní",J132,0)</f>
        <v>0</v>
      </c>
      <c r="BF132" s="233">
        <f>IF(N132="snížená",J132,0)</f>
        <v>0</v>
      </c>
      <c r="BG132" s="233">
        <f>IF(N132="zákl. přenesená",J132,0)</f>
        <v>0</v>
      </c>
      <c r="BH132" s="233">
        <f>IF(N132="sníž. přenesená",J132,0)</f>
        <v>0</v>
      </c>
      <c r="BI132" s="233">
        <f>IF(N132="nulová",J132,0)</f>
        <v>0</v>
      </c>
      <c r="BJ132" s="14" t="s">
        <v>80</v>
      </c>
      <c r="BK132" s="233">
        <f>ROUND(I132*H132,2)</f>
        <v>0</v>
      </c>
      <c r="BL132" s="14" t="s">
        <v>90</v>
      </c>
      <c r="BM132" s="232" t="s">
        <v>570</v>
      </c>
    </row>
    <row r="133" s="1" customFormat="1" ht="24" customHeight="1">
      <c r="B133" s="35"/>
      <c r="C133" s="221" t="s">
        <v>192</v>
      </c>
      <c r="D133" s="221" t="s">
        <v>124</v>
      </c>
      <c r="E133" s="222" t="s">
        <v>571</v>
      </c>
      <c r="F133" s="223" t="s">
        <v>572</v>
      </c>
      <c r="G133" s="224" t="s">
        <v>127</v>
      </c>
      <c r="H133" s="225">
        <v>3</v>
      </c>
      <c r="I133" s="226"/>
      <c r="J133" s="227">
        <f>ROUND(I133*H133,2)</f>
        <v>0</v>
      </c>
      <c r="K133" s="223" t="s">
        <v>1</v>
      </c>
      <c r="L133" s="40"/>
      <c r="M133" s="228" t="s">
        <v>1</v>
      </c>
      <c r="N133" s="229" t="s">
        <v>40</v>
      </c>
      <c r="O133" s="83"/>
      <c r="P133" s="230">
        <f>O133*H133</f>
        <v>0</v>
      </c>
      <c r="Q133" s="230">
        <v>0</v>
      </c>
      <c r="R133" s="230">
        <f>Q133*H133</f>
        <v>0</v>
      </c>
      <c r="S133" s="230">
        <v>0</v>
      </c>
      <c r="T133" s="231">
        <f>S133*H133</f>
        <v>0</v>
      </c>
      <c r="AR133" s="232" t="s">
        <v>90</v>
      </c>
      <c r="AT133" s="232" t="s">
        <v>124</v>
      </c>
      <c r="AU133" s="232" t="s">
        <v>80</v>
      </c>
      <c r="AY133" s="14" t="s">
        <v>122</v>
      </c>
      <c r="BE133" s="233">
        <f>IF(N133="základní",J133,0)</f>
        <v>0</v>
      </c>
      <c r="BF133" s="233">
        <f>IF(N133="snížená",J133,0)</f>
        <v>0</v>
      </c>
      <c r="BG133" s="233">
        <f>IF(N133="zákl. přenesená",J133,0)</f>
        <v>0</v>
      </c>
      <c r="BH133" s="233">
        <f>IF(N133="sníž. přenesená",J133,0)</f>
        <v>0</v>
      </c>
      <c r="BI133" s="233">
        <f>IF(N133="nulová",J133,0)</f>
        <v>0</v>
      </c>
      <c r="BJ133" s="14" t="s">
        <v>80</v>
      </c>
      <c r="BK133" s="233">
        <f>ROUND(I133*H133,2)</f>
        <v>0</v>
      </c>
      <c r="BL133" s="14" t="s">
        <v>90</v>
      </c>
      <c r="BM133" s="232" t="s">
        <v>573</v>
      </c>
    </row>
    <row r="134" s="1" customFormat="1" ht="16.5" customHeight="1">
      <c r="B134" s="35"/>
      <c r="C134" s="249" t="s">
        <v>196</v>
      </c>
      <c r="D134" s="249" t="s">
        <v>236</v>
      </c>
      <c r="E134" s="250" t="s">
        <v>574</v>
      </c>
      <c r="F134" s="251" t="s">
        <v>575</v>
      </c>
      <c r="G134" s="252" t="s">
        <v>161</v>
      </c>
      <c r="H134" s="253">
        <v>0.29999999999999999</v>
      </c>
      <c r="I134" s="254"/>
      <c r="J134" s="255">
        <f>ROUND(I134*H134,2)</f>
        <v>0</v>
      </c>
      <c r="K134" s="251" t="s">
        <v>1</v>
      </c>
      <c r="L134" s="256"/>
      <c r="M134" s="257" t="s">
        <v>1</v>
      </c>
      <c r="N134" s="258" t="s">
        <v>40</v>
      </c>
      <c r="O134" s="83"/>
      <c r="P134" s="230">
        <f>O134*H134</f>
        <v>0</v>
      </c>
      <c r="Q134" s="230">
        <v>0.75</v>
      </c>
      <c r="R134" s="230">
        <f>Q134*H134</f>
        <v>0.22499999999999998</v>
      </c>
      <c r="S134" s="230">
        <v>0</v>
      </c>
      <c r="T134" s="231">
        <f>S134*H134</f>
        <v>0</v>
      </c>
      <c r="AR134" s="232" t="s">
        <v>165</v>
      </c>
      <c r="AT134" s="232" t="s">
        <v>236</v>
      </c>
      <c r="AU134" s="232" t="s">
        <v>80</v>
      </c>
      <c r="AY134" s="14" t="s">
        <v>122</v>
      </c>
      <c r="BE134" s="233">
        <f>IF(N134="základní",J134,0)</f>
        <v>0</v>
      </c>
      <c r="BF134" s="233">
        <f>IF(N134="snížená",J134,0)</f>
        <v>0</v>
      </c>
      <c r="BG134" s="233">
        <f>IF(N134="zákl. přenesená",J134,0)</f>
        <v>0</v>
      </c>
      <c r="BH134" s="233">
        <f>IF(N134="sníž. přenesená",J134,0)</f>
        <v>0</v>
      </c>
      <c r="BI134" s="233">
        <f>IF(N134="nulová",J134,0)</f>
        <v>0</v>
      </c>
      <c r="BJ134" s="14" t="s">
        <v>80</v>
      </c>
      <c r="BK134" s="233">
        <f>ROUND(I134*H134,2)</f>
        <v>0</v>
      </c>
      <c r="BL134" s="14" t="s">
        <v>90</v>
      </c>
      <c r="BM134" s="232" t="s">
        <v>576</v>
      </c>
    </row>
    <row r="135" s="1" customFormat="1" ht="24" customHeight="1">
      <c r="B135" s="35"/>
      <c r="C135" s="221" t="s">
        <v>8</v>
      </c>
      <c r="D135" s="221" t="s">
        <v>124</v>
      </c>
      <c r="E135" s="222" t="s">
        <v>577</v>
      </c>
      <c r="F135" s="223" t="s">
        <v>578</v>
      </c>
      <c r="G135" s="224" t="s">
        <v>221</v>
      </c>
      <c r="H135" s="225">
        <v>0.001</v>
      </c>
      <c r="I135" s="226"/>
      <c r="J135" s="227">
        <f>ROUND(I135*H135,2)</f>
        <v>0</v>
      </c>
      <c r="K135" s="223" t="s">
        <v>1</v>
      </c>
      <c r="L135" s="40"/>
      <c r="M135" s="228" t="s">
        <v>1</v>
      </c>
      <c r="N135" s="229" t="s">
        <v>40</v>
      </c>
      <c r="O135" s="83"/>
      <c r="P135" s="230">
        <f>O135*H135</f>
        <v>0</v>
      </c>
      <c r="Q135" s="230">
        <v>0</v>
      </c>
      <c r="R135" s="230">
        <f>Q135*H135</f>
        <v>0</v>
      </c>
      <c r="S135" s="230">
        <v>0</v>
      </c>
      <c r="T135" s="231">
        <f>S135*H135</f>
        <v>0</v>
      </c>
      <c r="AR135" s="232" t="s">
        <v>90</v>
      </c>
      <c r="AT135" s="232" t="s">
        <v>124</v>
      </c>
      <c r="AU135" s="232" t="s">
        <v>80</v>
      </c>
      <c r="AY135" s="14" t="s">
        <v>122</v>
      </c>
      <c r="BE135" s="233">
        <f>IF(N135="základní",J135,0)</f>
        <v>0</v>
      </c>
      <c r="BF135" s="233">
        <f>IF(N135="snížená",J135,0)</f>
        <v>0</v>
      </c>
      <c r="BG135" s="233">
        <f>IF(N135="zákl. přenesená",J135,0)</f>
        <v>0</v>
      </c>
      <c r="BH135" s="233">
        <f>IF(N135="sníž. přenesená",J135,0)</f>
        <v>0</v>
      </c>
      <c r="BI135" s="233">
        <f>IF(N135="nulová",J135,0)</f>
        <v>0</v>
      </c>
      <c r="BJ135" s="14" t="s">
        <v>80</v>
      </c>
      <c r="BK135" s="233">
        <f>ROUND(I135*H135,2)</f>
        <v>0</v>
      </c>
      <c r="BL135" s="14" t="s">
        <v>90</v>
      </c>
      <c r="BM135" s="232" t="s">
        <v>579</v>
      </c>
    </row>
    <row r="136" s="1" customFormat="1" ht="24" customHeight="1">
      <c r="B136" s="35"/>
      <c r="C136" s="249" t="s">
        <v>205</v>
      </c>
      <c r="D136" s="249" t="s">
        <v>236</v>
      </c>
      <c r="E136" s="250" t="s">
        <v>580</v>
      </c>
      <c r="F136" s="251" t="s">
        <v>581</v>
      </c>
      <c r="G136" s="252" t="s">
        <v>461</v>
      </c>
      <c r="H136" s="253">
        <v>15</v>
      </c>
      <c r="I136" s="254"/>
      <c r="J136" s="255">
        <f>ROUND(I136*H136,2)</f>
        <v>0</v>
      </c>
      <c r="K136" s="251" t="s">
        <v>1</v>
      </c>
      <c r="L136" s="256"/>
      <c r="M136" s="257" t="s">
        <v>1</v>
      </c>
      <c r="N136" s="258" t="s">
        <v>40</v>
      </c>
      <c r="O136" s="83"/>
      <c r="P136" s="230">
        <f>O136*H136</f>
        <v>0</v>
      </c>
      <c r="Q136" s="230">
        <v>1.0000000000000001E-05</v>
      </c>
      <c r="R136" s="230">
        <f>Q136*H136</f>
        <v>0.00015000000000000001</v>
      </c>
      <c r="S136" s="230">
        <v>0</v>
      </c>
      <c r="T136" s="231">
        <f>S136*H136</f>
        <v>0</v>
      </c>
      <c r="AR136" s="232" t="s">
        <v>165</v>
      </c>
      <c r="AT136" s="232" t="s">
        <v>236</v>
      </c>
      <c r="AU136" s="232" t="s">
        <v>80</v>
      </c>
      <c r="AY136" s="14" t="s">
        <v>122</v>
      </c>
      <c r="BE136" s="233">
        <f>IF(N136="základní",J136,0)</f>
        <v>0</v>
      </c>
      <c r="BF136" s="233">
        <f>IF(N136="snížená",J136,0)</f>
        <v>0</v>
      </c>
      <c r="BG136" s="233">
        <f>IF(N136="zákl. přenesená",J136,0)</f>
        <v>0</v>
      </c>
      <c r="BH136" s="233">
        <f>IF(N136="sníž. přenesená",J136,0)</f>
        <v>0</v>
      </c>
      <c r="BI136" s="233">
        <f>IF(N136="nulová",J136,0)</f>
        <v>0</v>
      </c>
      <c r="BJ136" s="14" t="s">
        <v>80</v>
      </c>
      <c r="BK136" s="233">
        <f>ROUND(I136*H136,2)</f>
        <v>0</v>
      </c>
      <c r="BL136" s="14" t="s">
        <v>90</v>
      </c>
      <c r="BM136" s="232" t="s">
        <v>582</v>
      </c>
    </row>
    <row r="137" s="1" customFormat="1" ht="24" customHeight="1">
      <c r="B137" s="35"/>
      <c r="C137" s="221" t="s">
        <v>209</v>
      </c>
      <c r="D137" s="221" t="s">
        <v>124</v>
      </c>
      <c r="E137" s="222" t="s">
        <v>583</v>
      </c>
      <c r="F137" s="223" t="s">
        <v>584</v>
      </c>
      <c r="G137" s="224" t="s">
        <v>161</v>
      </c>
      <c r="H137" s="225">
        <v>3</v>
      </c>
      <c r="I137" s="226"/>
      <c r="J137" s="227">
        <f>ROUND(I137*H137,2)</f>
        <v>0</v>
      </c>
      <c r="K137" s="223" t="s">
        <v>1</v>
      </c>
      <c r="L137" s="40"/>
      <c r="M137" s="228" t="s">
        <v>1</v>
      </c>
      <c r="N137" s="229" t="s">
        <v>40</v>
      </c>
      <c r="O137" s="83"/>
      <c r="P137" s="230">
        <f>O137*H137</f>
        <v>0</v>
      </c>
      <c r="Q137" s="230">
        <v>0</v>
      </c>
      <c r="R137" s="230">
        <f>Q137*H137</f>
        <v>0</v>
      </c>
      <c r="S137" s="230">
        <v>0</v>
      </c>
      <c r="T137" s="231">
        <f>S137*H137</f>
        <v>0</v>
      </c>
      <c r="AR137" s="232" t="s">
        <v>90</v>
      </c>
      <c r="AT137" s="232" t="s">
        <v>124</v>
      </c>
      <c r="AU137" s="232" t="s">
        <v>80</v>
      </c>
      <c r="AY137" s="14" t="s">
        <v>122</v>
      </c>
      <c r="BE137" s="233">
        <f>IF(N137="základní",J137,0)</f>
        <v>0</v>
      </c>
      <c r="BF137" s="233">
        <f>IF(N137="snížená",J137,0)</f>
        <v>0</v>
      </c>
      <c r="BG137" s="233">
        <f>IF(N137="zákl. přenesená",J137,0)</f>
        <v>0</v>
      </c>
      <c r="BH137" s="233">
        <f>IF(N137="sníž. přenesená",J137,0)</f>
        <v>0</v>
      </c>
      <c r="BI137" s="233">
        <f>IF(N137="nulová",J137,0)</f>
        <v>0</v>
      </c>
      <c r="BJ137" s="14" t="s">
        <v>80</v>
      </c>
      <c r="BK137" s="233">
        <f>ROUND(I137*H137,2)</f>
        <v>0</v>
      </c>
      <c r="BL137" s="14" t="s">
        <v>90</v>
      </c>
      <c r="BM137" s="232" t="s">
        <v>585</v>
      </c>
    </row>
    <row r="138" s="1" customFormat="1" ht="16.5" customHeight="1">
      <c r="B138" s="35"/>
      <c r="C138" s="249" t="s">
        <v>213</v>
      </c>
      <c r="D138" s="249" t="s">
        <v>236</v>
      </c>
      <c r="E138" s="250" t="s">
        <v>586</v>
      </c>
      <c r="F138" s="251" t="s">
        <v>587</v>
      </c>
      <c r="G138" s="252" t="s">
        <v>161</v>
      </c>
      <c r="H138" s="253">
        <v>3</v>
      </c>
      <c r="I138" s="254"/>
      <c r="J138" s="255">
        <f>ROUND(I138*H138,2)</f>
        <v>0</v>
      </c>
      <c r="K138" s="251" t="s">
        <v>1</v>
      </c>
      <c r="L138" s="256"/>
      <c r="M138" s="259" t="s">
        <v>1</v>
      </c>
      <c r="N138" s="260" t="s">
        <v>40</v>
      </c>
      <c r="O138" s="261"/>
      <c r="P138" s="262">
        <f>O138*H138</f>
        <v>0</v>
      </c>
      <c r="Q138" s="262">
        <v>0</v>
      </c>
      <c r="R138" s="262">
        <f>Q138*H138</f>
        <v>0</v>
      </c>
      <c r="S138" s="262">
        <v>0</v>
      </c>
      <c r="T138" s="263">
        <f>S138*H138</f>
        <v>0</v>
      </c>
      <c r="AR138" s="232" t="s">
        <v>165</v>
      </c>
      <c r="AT138" s="232" t="s">
        <v>236</v>
      </c>
      <c r="AU138" s="232" t="s">
        <v>80</v>
      </c>
      <c r="AY138" s="14" t="s">
        <v>122</v>
      </c>
      <c r="BE138" s="233">
        <f>IF(N138="základní",J138,0)</f>
        <v>0</v>
      </c>
      <c r="BF138" s="233">
        <f>IF(N138="snížená",J138,0)</f>
        <v>0</v>
      </c>
      <c r="BG138" s="233">
        <f>IF(N138="zákl. přenesená",J138,0)</f>
        <v>0</v>
      </c>
      <c r="BH138" s="233">
        <f>IF(N138="sníž. přenesená",J138,0)</f>
        <v>0</v>
      </c>
      <c r="BI138" s="233">
        <f>IF(N138="nulová",J138,0)</f>
        <v>0</v>
      </c>
      <c r="BJ138" s="14" t="s">
        <v>80</v>
      </c>
      <c r="BK138" s="233">
        <f>ROUND(I138*H138,2)</f>
        <v>0</v>
      </c>
      <c r="BL138" s="14" t="s">
        <v>90</v>
      </c>
      <c r="BM138" s="232" t="s">
        <v>588</v>
      </c>
    </row>
    <row r="139" s="1" customFormat="1" ht="6.96" customHeight="1">
      <c r="B139" s="58"/>
      <c r="C139" s="59"/>
      <c r="D139" s="59"/>
      <c r="E139" s="59"/>
      <c r="F139" s="59"/>
      <c r="G139" s="59"/>
      <c r="H139" s="59"/>
      <c r="I139" s="170"/>
      <c r="J139" s="59"/>
      <c r="K139" s="59"/>
      <c r="L139" s="40"/>
    </row>
  </sheetData>
  <sheetProtection sheet="1" autoFilter="0" formatColumns="0" formatRows="0" objects="1" scenarios="1" spinCount="100000" saltValue="x1wvDUdSNMNC/yHJDbrfnzt52zWd+pOOLG6b/we7C69LXTNGHYnaZ/TI78ETBg4N17Bkbf7ggpQlsXko3m6Ykw==" hashValue="alr8RzbBgWfViaqu00cc4Gs5AVJnVbB+k13hrjXrpT6EVJlrY2hHtiUOVaPom3aq2zmY3N4rliXuTh9Evmw3eQ==" algorithmName="SHA-512" password="CC35"/>
  <autoFilter ref="C116:K138"/>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50.83" customWidth="1"/>
    <col min="7" max="7" width="7" customWidth="1"/>
    <col min="8" max="8" width="11.5" customWidth="1"/>
    <col min="9" max="9" width="20.17" style="128" customWidth="1"/>
    <col min="10" max="10" width="20.17" customWidth="1"/>
    <col min="11" max="11" width="20.17" hidden="1"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4" t="s">
        <v>92</v>
      </c>
    </row>
    <row r="3" ht="6.96" customHeight="1">
      <c r="B3" s="129"/>
      <c r="C3" s="130"/>
      <c r="D3" s="130"/>
      <c r="E3" s="130"/>
      <c r="F3" s="130"/>
      <c r="G3" s="130"/>
      <c r="H3" s="130"/>
      <c r="I3" s="131"/>
      <c r="J3" s="130"/>
      <c r="K3" s="130"/>
      <c r="L3" s="17"/>
      <c r="AT3" s="14" t="s">
        <v>84</v>
      </c>
    </row>
    <row r="4" ht="24.96" customHeight="1">
      <c r="B4" s="17"/>
      <c r="D4" s="132" t="s">
        <v>93</v>
      </c>
      <c r="L4" s="17"/>
      <c r="M4" s="133" t="s">
        <v>10</v>
      </c>
      <c r="AT4" s="14" t="s">
        <v>4</v>
      </c>
    </row>
    <row r="5" ht="6.96" customHeight="1">
      <c r="B5" s="17"/>
      <c r="L5" s="17"/>
    </row>
    <row r="6" ht="12" customHeight="1">
      <c r="B6" s="17"/>
      <c r="D6" s="134" t="s">
        <v>16</v>
      </c>
      <c r="L6" s="17"/>
    </row>
    <row r="7" ht="16.5" customHeight="1">
      <c r="B7" s="17"/>
      <c r="E7" s="135" t="str">
        <f>'Rekapitulace stavby'!K6</f>
        <v>Parkoviště uvnitř areálu ČRo Plzeň, Náměstí Míru 10, Plzeň</v>
      </c>
      <c r="F7" s="134"/>
      <c r="G7" s="134"/>
      <c r="H7" s="134"/>
      <c r="L7" s="17"/>
    </row>
    <row r="8" s="1" customFormat="1" ht="12" customHeight="1">
      <c r="B8" s="40"/>
      <c r="D8" s="134" t="s">
        <v>94</v>
      </c>
      <c r="I8" s="136"/>
      <c r="L8" s="40"/>
    </row>
    <row r="9" s="1" customFormat="1" ht="36.96" customHeight="1">
      <c r="B9" s="40"/>
      <c r="E9" s="137" t="s">
        <v>589</v>
      </c>
      <c r="F9" s="1"/>
      <c r="G9" s="1"/>
      <c r="H9" s="1"/>
      <c r="I9" s="136"/>
      <c r="L9" s="40"/>
    </row>
    <row r="10" s="1" customFormat="1">
      <c r="B10" s="40"/>
      <c r="I10" s="136"/>
      <c r="L10" s="40"/>
    </row>
    <row r="11" s="1" customFormat="1" ht="12" customHeight="1">
      <c r="B11" s="40"/>
      <c r="D11" s="134" t="s">
        <v>18</v>
      </c>
      <c r="F11" s="138" t="s">
        <v>1</v>
      </c>
      <c r="I11" s="139" t="s">
        <v>19</v>
      </c>
      <c r="J11" s="138" t="s">
        <v>1</v>
      </c>
      <c r="L11" s="40"/>
    </row>
    <row r="12" s="1" customFormat="1" ht="12" customHeight="1">
      <c r="B12" s="40"/>
      <c r="D12" s="134" t="s">
        <v>20</v>
      </c>
      <c r="F12" s="138" t="s">
        <v>21</v>
      </c>
      <c r="I12" s="139" t="s">
        <v>22</v>
      </c>
      <c r="J12" s="140" t="str">
        <f>'Rekapitulace stavby'!AN8</f>
        <v>15. 12. 2017</v>
      </c>
      <c r="L12" s="40"/>
    </row>
    <row r="13" s="1" customFormat="1" ht="10.8" customHeight="1">
      <c r="B13" s="40"/>
      <c r="I13" s="136"/>
      <c r="L13" s="40"/>
    </row>
    <row r="14" s="1" customFormat="1" ht="12" customHeight="1">
      <c r="B14" s="40"/>
      <c r="D14" s="134" t="s">
        <v>24</v>
      </c>
      <c r="I14" s="139" t="s">
        <v>25</v>
      </c>
      <c r="J14" s="138" t="s">
        <v>1</v>
      </c>
      <c r="L14" s="40"/>
    </row>
    <row r="15" s="1" customFormat="1" ht="18" customHeight="1">
      <c r="B15" s="40"/>
      <c r="E15" s="138" t="s">
        <v>26</v>
      </c>
      <c r="I15" s="139" t="s">
        <v>27</v>
      </c>
      <c r="J15" s="138" t="s">
        <v>1</v>
      </c>
      <c r="L15" s="40"/>
    </row>
    <row r="16" s="1" customFormat="1" ht="6.96" customHeight="1">
      <c r="B16" s="40"/>
      <c r="I16" s="136"/>
      <c r="L16" s="40"/>
    </row>
    <row r="17" s="1" customFormat="1" ht="12" customHeight="1">
      <c r="B17" s="40"/>
      <c r="D17" s="134" t="s">
        <v>28</v>
      </c>
      <c r="I17" s="139" t="s">
        <v>25</v>
      </c>
      <c r="J17" s="30" t="str">
        <f>'Rekapitulace stavby'!AN13</f>
        <v>Vyplň údaj</v>
      </c>
      <c r="L17" s="40"/>
    </row>
    <row r="18" s="1" customFormat="1" ht="18" customHeight="1">
      <c r="B18" s="40"/>
      <c r="E18" s="30" t="str">
        <f>'Rekapitulace stavby'!E14</f>
        <v>Vyplň údaj</v>
      </c>
      <c r="F18" s="138"/>
      <c r="G18" s="138"/>
      <c r="H18" s="138"/>
      <c r="I18" s="139" t="s">
        <v>27</v>
      </c>
      <c r="J18" s="30" t="str">
        <f>'Rekapitulace stavby'!AN14</f>
        <v>Vyplň údaj</v>
      </c>
      <c r="L18" s="40"/>
    </row>
    <row r="19" s="1" customFormat="1" ht="6.96" customHeight="1">
      <c r="B19" s="40"/>
      <c r="I19" s="136"/>
      <c r="L19" s="40"/>
    </row>
    <row r="20" s="1" customFormat="1" ht="12" customHeight="1">
      <c r="B20" s="40"/>
      <c r="D20" s="134" t="s">
        <v>30</v>
      </c>
      <c r="I20" s="139" t="s">
        <v>25</v>
      </c>
      <c r="J20" s="138" t="str">
        <f>IF('Rekapitulace stavby'!AN16="","",'Rekapitulace stavby'!AN16)</f>
        <v/>
      </c>
      <c r="L20" s="40"/>
    </row>
    <row r="21" s="1" customFormat="1" ht="18" customHeight="1">
      <c r="B21" s="40"/>
      <c r="E21" s="138" t="str">
        <f>IF('Rekapitulace stavby'!E17="","",'Rekapitulace stavby'!E17)</f>
        <v xml:space="preserve"> </v>
      </c>
      <c r="I21" s="139" t="s">
        <v>27</v>
      </c>
      <c r="J21" s="138" t="str">
        <f>IF('Rekapitulace stavby'!AN17="","",'Rekapitulace stavby'!AN17)</f>
        <v/>
      </c>
      <c r="L21" s="40"/>
    </row>
    <row r="22" s="1" customFormat="1" ht="6.96" customHeight="1">
      <c r="B22" s="40"/>
      <c r="I22" s="136"/>
      <c r="L22" s="40"/>
    </row>
    <row r="23" s="1" customFormat="1" ht="12" customHeight="1">
      <c r="B23" s="40"/>
      <c r="D23" s="134" t="s">
        <v>32</v>
      </c>
      <c r="I23" s="139" t="s">
        <v>25</v>
      </c>
      <c r="J23" s="138" t="s">
        <v>1</v>
      </c>
      <c r="L23" s="40"/>
    </row>
    <row r="24" s="1" customFormat="1" ht="18" customHeight="1">
      <c r="B24" s="40"/>
      <c r="E24" s="138" t="s">
        <v>33</v>
      </c>
      <c r="I24" s="139" t="s">
        <v>27</v>
      </c>
      <c r="J24" s="138" t="s">
        <v>1</v>
      </c>
      <c r="L24" s="40"/>
    </row>
    <row r="25" s="1" customFormat="1" ht="6.96" customHeight="1">
      <c r="B25" s="40"/>
      <c r="I25" s="136"/>
      <c r="L25" s="40"/>
    </row>
    <row r="26" s="1" customFormat="1" ht="12" customHeight="1">
      <c r="B26" s="40"/>
      <c r="D26" s="134" t="s">
        <v>34</v>
      </c>
      <c r="I26" s="136"/>
      <c r="L26" s="40"/>
    </row>
    <row r="27" s="7" customFormat="1" ht="16.5" customHeight="1">
      <c r="B27" s="141"/>
      <c r="E27" s="142" t="s">
        <v>1</v>
      </c>
      <c r="F27" s="142"/>
      <c r="G27" s="142"/>
      <c r="H27" s="142"/>
      <c r="I27" s="143"/>
      <c r="L27" s="141"/>
    </row>
    <row r="28" s="1" customFormat="1" ht="6.96" customHeight="1">
      <c r="B28" s="40"/>
      <c r="I28" s="136"/>
      <c r="L28" s="40"/>
    </row>
    <row r="29" s="1" customFormat="1" ht="6.96" customHeight="1">
      <c r="B29" s="40"/>
      <c r="D29" s="75"/>
      <c r="E29" s="75"/>
      <c r="F29" s="75"/>
      <c r="G29" s="75"/>
      <c r="H29" s="75"/>
      <c r="I29" s="144"/>
      <c r="J29" s="75"/>
      <c r="K29" s="75"/>
      <c r="L29" s="40"/>
    </row>
    <row r="30" s="1" customFormat="1" ht="25.44" customHeight="1">
      <c r="B30" s="40"/>
      <c r="D30" s="145" t="s">
        <v>35</v>
      </c>
      <c r="I30" s="136"/>
      <c r="J30" s="146">
        <f>ROUND(J122, 2)</f>
        <v>0</v>
      </c>
      <c r="L30" s="40"/>
    </row>
    <row r="31" s="1" customFormat="1" ht="6.96" customHeight="1">
      <c r="B31" s="40"/>
      <c r="D31" s="75"/>
      <c r="E31" s="75"/>
      <c r="F31" s="75"/>
      <c r="G31" s="75"/>
      <c r="H31" s="75"/>
      <c r="I31" s="144"/>
      <c r="J31" s="75"/>
      <c r="K31" s="75"/>
      <c r="L31" s="40"/>
    </row>
    <row r="32" s="1" customFormat="1" ht="14.4" customHeight="1">
      <c r="B32" s="40"/>
      <c r="F32" s="147" t="s">
        <v>37</v>
      </c>
      <c r="I32" s="148" t="s">
        <v>36</v>
      </c>
      <c r="J32" s="147" t="s">
        <v>38</v>
      </c>
      <c r="L32" s="40"/>
    </row>
    <row r="33" s="1" customFormat="1" ht="14.4" customHeight="1">
      <c r="B33" s="40"/>
      <c r="D33" s="149" t="s">
        <v>39</v>
      </c>
      <c r="E33" s="134" t="s">
        <v>40</v>
      </c>
      <c r="F33" s="150">
        <f>ROUND((SUM(BE122:BE139)),  2)</f>
        <v>0</v>
      </c>
      <c r="I33" s="151">
        <v>0.20999999999999999</v>
      </c>
      <c r="J33" s="150">
        <f>ROUND(((SUM(BE122:BE139))*I33),  2)</f>
        <v>0</v>
      </c>
      <c r="L33" s="40"/>
    </row>
    <row r="34" s="1" customFormat="1" ht="14.4" customHeight="1">
      <c r="B34" s="40"/>
      <c r="E34" s="134" t="s">
        <v>41</v>
      </c>
      <c r="F34" s="150">
        <f>ROUND((SUM(BF122:BF139)),  2)</f>
        <v>0</v>
      </c>
      <c r="I34" s="151">
        <v>0.14999999999999999</v>
      </c>
      <c r="J34" s="150">
        <f>ROUND(((SUM(BF122:BF139))*I34),  2)</f>
        <v>0</v>
      </c>
      <c r="L34" s="40"/>
    </row>
    <row r="35" hidden="1" s="1" customFormat="1" ht="14.4" customHeight="1">
      <c r="B35" s="40"/>
      <c r="E35" s="134" t="s">
        <v>42</v>
      </c>
      <c r="F35" s="150">
        <f>ROUND((SUM(BG122:BG139)),  2)</f>
        <v>0</v>
      </c>
      <c r="I35" s="151">
        <v>0.20999999999999999</v>
      </c>
      <c r="J35" s="150">
        <f>0</f>
        <v>0</v>
      </c>
      <c r="L35" s="40"/>
    </row>
    <row r="36" hidden="1" s="1" customFormat="1" ht="14.4" customHeight="1">
      <c r="B36" s="40"/>
      <c r="E36" s="134" t="s">
        <v>43</v>
      </c>
      <c r="F36" s="150">
        <f>ROUND((SUM(BH122:BH139)),  2)</f>
        <v>0</v>
      </c>
      <c r="I36" s="151">
        <v>0.14999999999999999</v>
      </c>
      <c r="J36" s="150">
        <f>0</f>
        <v>0</v>
      </c>
      <c r="L36" s="40"/>
    </row>
    <row r="37" hidden="1" s="1" customFormat="1" ht="14.4" customHeight="1">
      <c r="B37" s="40"/>
      <c r="E37" s="134" t="s">
        <v>44</v>
      </c>
      <c r="F37" s="150">
        <f>ROUND((SUM(BI122:BI139)),  2)</f>
        <v>0</v>
      </c>
      <c r="I37" s="151">
        <v>0</v>
      </c>
      <c r="J37" s="150">
        <f>0</f>
        <v>0</v>
      </c>
      <c r="L37" s="40"/>
    </row>
    <row r="38" s="1" customFormat="1" ht="6.96" customHeight="1">
      <c r="B38" s="40"/>
      <c r="I38" s="136"/>
      <c r="L38" s="40"/>
    </row>
    <row r="39" s="1" customFormat="1" ht="25.44" customHeight="1">
      <c r="B39" s="40"/>
      <c r="C39" s="152"/>
      <c r="D39" s="153" t="s">
        <v>45</v>
      </c>
      <c r="E39" s="154"/>
      <c r="F39" s="154"/>
      <c r="G39" s="155" t="s">
        <v>46</v>
      </c>
      <c r="H39" s="156" t="s">
        <v>47</v>
      </c>
      <c r="I39" s="157"/>
      <c r="J39" s="158">
        <f>SUM(J30:J37)</f>
        <v>0</v>
      </c>
      <c r="K39" s="159"/>
      <c r="L39" s="40"/>
    </row>
    <row r="40" s="1" customFormat="1" ht="14.4" customHeight="1">
      <c r="B40" s="40"/>
      <c r="I40" s="136"/>
      <c r="L40" s="40"/>
    </row>
    <row r="41" ht="14.4" customHeight="1">
      <c r="B41" s="17"/>
      <c r="L41" s="17"/>
    </row>
    <row r="42" ht="14.4" customHeight="1">
      <c r="B42" s="17"/>
      <c r="L42" s="17"/>
    </row>
    <row r="43" ht="14.4" customHeight="1">
      <c r="B43" s="17"/>
      <c r="L43" s="17"/>
    </row>
    <row r="44" ht="14.4" customHeight="1">
      <c r="B44" s="17"/>
      <c r="L44" s="17"/>
    </row>
    <row r="45" ht="14.4" customHeight="1">
      <c r="B45" s="17"/>
      <c r="L45" s="17"/>
    </row>
    <row r="46" ht="14.4" customHeight="1">
      <c r="B46" s="17"/>
      <c r="L46" s="17"/>
    </row>
    <row r="47" ht="14.4" customHeight="1">
      <c r="B47" s="17"/>
      <c r="L47" s="17"/>
    </row>
    <row r="48" ht="14.4" customHeight="1">
      <c r="B48" s="17"/>
      <c r="L48" s="17"/>
    </row>
    <row r="49" ht="14.4" customHeight="1">
      <c r="B49" s="17"/>
      <c r="L49" s="17"/>
    </row>
    <row r="50" s="1" customFormat="1" ht="14.4" customHeight="1">
      <c r="B50" s="40"/>
      <c r="D50" s="160" t="s">
        <v>48</v>
      </c>
      <c r="E50" s="161"/>
      <c r="F50" s="161"/>
      <c r="G50" s="160" t="s">
        <v>49</v>
      </c>
      <c r="H50" s="161"/>
      <c r="I50" s="162"/>
      <c r="J50" s="161"/>
      <c r="K50" s="161"/>
      <c r="L50" s="40"/>
    </row>
    <row r="51">
      <c r="B51" s="17"/>
      <c r="L51" s="17"/>
    </row>
    <row r="52">
      <c r="B52" s="17"/>
      <c r="L52" s="17"/>
    </row>
    <row r="53">
      <c r="B53" s="17"/>
      <c r="L53" s="17"/>
    </row>
    <row r="54">
      <c r="B54" s="17"/>
      <c r="L54" s="17"/>
    </row>
    <row r="55">
      <c r="B55" s="17"/>
      <c r="L55" s="17"/>
    </row>
    <row r="56">
      <c r="B56" s="17"/>
      <c r="L56" s="17"/>
    </row>
    <row r="57">
      <c r="B57" s="17"/>
      <c r="L57" s="17"/>
    </row>
    <row r="58">
      <c r="B58" s="17"/>
      <c r="L58" s="17"/>
    </row>
    <row r="59">
      <c r="B59" s="17"/>
      <c r="L59" s="17"/>
    </row>
    <row r="60">
      <c r="B60" s="17"/>
      <c r="L60" s="17"/>
    </row>
    <row r="61" s="1" customFormat="1">
      <c r="B61" s="40"/>
      <c r="D61" s="163" t="s">
        <v>50</v>
      </c>
      <c r="E61" s="164"/>
      <c r="F61" s="165" t="s">
        <v>51</v>
      </c>
      <c r="G61" s="163" t="s">
        <v>50</v>
      </c>
      <c r="H61" s="164"/>
      <c r="I61" s="166"/>
      <c r="J61" s="167" t="s">
        <v>51</v>
      </c>
      <c r="K61" s="164"/>
      <c r="L61" s="40"/>
    </row>
    <row r="62">
      <c r="B62" s="17"/>
      <c r="L62" s="17"/>
    </row>
    <row r="63">
      <c r="B63" s="17"/>
      <c r="L63" s="17"/>
    </row>
    <row r="64">
      <c r="B64" s="17"/>
      <c r="L64" s="17"/>
    </row>
    <row r="65" s="1" customFormat="1">
      <c r="B65" s="40"/>
      <c r="D65" s="160" t="s">
        <v>52</v>
      </c>
      <c r="E65" s="161"/>
      <c r="F65" s="161"/>
      <c r="G65" s="160" t="s">
        <v>53</v>
      </c>
      <c r="H65" s="161"/>
      <c r="I65" s="162"/>
      <c r="J65" s="161"/>
      <c r="K65" s="161"/>
      <c r="L65" s="40"/>
    </row>
    <row r="66">
      <c r="B66" s="17"/>
      <c r="L66" s="17"/>
    </row>
    <row r="67">
      <c r="B67" s="17"/>
      <c r="L67" s="17"/>
    </row>
    <row r="68">
      <c r="B68" s="17"/>
      <c r="L68" s="17"/>
    </row>
    <row r="69">
      <c r="B69" s="17"/>
      <c r="L69" s="17"/>
    </row>
    <row r="70">
      <c r="B70" s="17"/>
      <c r="L70" s="17"/>
    </row>
    <row r="71">
      <c r="B71" s="17"/>
      <c r="L71" s="17"/>
    </row>
    <row r="72">
      <c r="B72" s="17"/>
      <c r="L72" s="17"/>
    </row>
    <row r="73">
      <c r="B73" s="17"/>
      <c r="L73" s="17"/>
    </row>
    <row r="74">
      <c r="B74" s="17"/>
      <c r="L74" s="17"/>
    </row>
    <row r="75">
      <c r="B75" s="17"/>
      <c r="L75" s="17"/>
    </row>
    <row r="76" s="1" customFormat="1">
      <c r="B76" s="40"/>
      <c r="D76" s="163" t="s">
        <v>50</v>
      </c>
      <c r="E76" s="164"/>
      <c r="F76" s="165" t="s">
        <v>51</v>
      </c>
      <c r="G76" s="163" t="s">
        <v>50</v>
      </c>
      <c r="H76" s="164"/>
      <c r="I76" s="166"/>
      <c r="J76" s="167" t="s">
        <v>51</v>
      </c>
      <c r="K76" s="164"/>
      <c r="L76" s="40"/>
    </row>
    <row r="77" s="1" customFormat="1" ht="14.4" customHeight="1">
      <c r="B77" s="168"/>
      <c r="C77" s="169"/>
      <c r="D77" s="169"/>
      <c r="E77" s="169"/>
      <c r="F77" s="169"/>
      <c r="G77" s="169"/>
      <c r="H77" s="169"/>
      <c r="I77" s="170"/>
      <c r="J77" s="169"/>
      <c r="K77" s="169"/>
      <c r="L77" s="40"/>
    </row>
    <row r="81" s="1" customFormat="1" ht="6.96" customHeight="1">
      <c r="B81" s="171"/>
      <c r="C81" s="172"/>
      <c r="D81" s="172"/>
      <c r="E81" s="172"/>
      <c r="F81" s="172"/>
      <c r="G81" s="172"/>
      <c r="H81" s="172"/>
      <c r="I81" s="173"/>
      <c r="J81" s="172"/>
      <c r="K81" s="172"/>
      <c r="L81" s="40"/>
    </row>
    <row r="82" s="1" customFormat="1" ht="24.96" customHeight="1">
      <c r="B82" s="35"/>
      <c r="C82" s="20" t="s">
        <v>96</v>
      </c>
      <c r="D82" s="36"/>
      <c r="E82" s="36"/>
      <c r="F82" s="36"/>
      <c r="G82" s="36"/>
      <c r="H82" s="36"/>
      <c r="I82" s="136"/>
      <c r="J82" s="36"/>
      <c r="K82" s="36"/>
      <c r="L82" s="40"/>
    </row>
    <row r="83" s="1" customFormat="1" ht="6.96" customHeight="1">
      <c r="B83" s="35"/>
      <c r="C83" s="36"/>
      <c r="D83" s="36"/>
      <c r="E83" s="36"/>
      <c r="F83" s="36"/>
      <c r="G83" s="36"/>
      <c r="H83" s="36"/>
      <c r="I83" s="136"/>
      <c r="J83" s="36"/>
      <c r="K83" s="36"/>
      <c r="L83" s="40"/>
    </row>
    <row r="84" s="1" customFormat="1" ht="12" customHeight="1">
      <c r="B84" s="35"/>
      <c r="C84" s="29" t="s">
        <v>16</v>
      </c>
      <c r="D84" s="36"/>
      <c r="E84" s="36"/>
      <c r="F84" s="36"/>
      <c r="G84" s="36"/>
      <c r="H84" s="36"/>
      <c r="I84" s="136"/>
      <c r="J84" s="36"/>
      <c r="K84" s="36"/>
      <c r="L84" s="40"/>
    </row>
    <row r="85" s="1" customFormat="1" ht="16.5" customHeight="1">
      <c r="B85" s="35"/>
      <c r="C85" s="36"/>
      <c r="D85" s="36"/>
      <c r="E85" s="174" t="str">
        <f>E7</f>
        <v>Parkoviště uvnitř areálu ČRo Plzeň, Náměstí Míru 10, Plzeň</v>
      </c>
      <c r="F85" s="29"/>
      <c r="G85" s="29"/>
      <c r="H85" s="29"/>
      <c r="I85" s="136"/>
      <c r="J85" s="36"/>
      <c r="K85" s="36"/>
      <c r="L85" s="40"/>
    </row>
    <row r="86" s="1" customFormat="1" ht="12" customHeight="1">
      <c r="B86" s="35"/>
      <c r="C86" s="29" t="s">
        <v>94</v>
      </c>
      <c r="D86" s="36"/>
      <c r="E86" s="36"/>
      <c r="F86" s="36"/>
      <c r="G86" s="36"/>
      <c r="H86" s="36"/>
      <c r="I86" s="136"/>
      <c r="J86" s="36"/>
      <c r="K86" s="36"/>
      <c r="L86" s="40"/>
    </row>
    <row r="87" s="1" customFormat="1" ht="16.5" customHeight="1">
      <c r="B87" s="35"/>
      <c r="C87" s="36"/>
      <c r="D87" s="36"/>
      <c r="E87" s="68" t="str">
        <f>E9</f>
        <v>4 - VRN</v>
      </c>
      <c r="F87" s="36"/>
      <c r="G87" s="36"/>
      <c r="H87" s="36"/>
      <c r="I87" s="136"/>
      <c r="J87" s="36"/>
      <c r="K87" s="36"/>
      <c r="L87" s="40"/>
    </row>
    <row r="88" s="1" customFormat="1" ht="6.96" customHeight="1">
      <c r="B88" s="35"/>
      <c r="C88" s="36"/>
      <c r="D88" s="36"/>
      <c r="E88" s="36"/>
      <c r="F88" s="36"/>
      <c r="G88" s="36"/>
      <c r="H88" s="36"/>
      <c r="I88" s="136"/>
      <c r="J88" s="36"/>
      <c r="K88" s="36"/>
      <c r="L88" s="40"/>
    </row>
    <row r="89" s="1" customFormat="1" ht="12" customHeight="1">
      <c r="B89" s="35"/>
      <c r="C89" s="29" t="s">
        <v>20</v>
      </c>
      <c r="D89" s="36"/>
      <c r="E89" s="36"/>
      <c r="F89" s="24" t="str">
        <f>F12</f>
        <v xml:space="preserve"> </v>
      </c>
      <c r="G89" s="36"/>
      <c r="H89" s="36"/>
      <c r="I89" s="139" t="s">
        <v>22</v>
      </c>
      <c r="J89" s="71" t="str">
        <f>IF(J12="","",J12)</f>
        <v>15. 12. 2017</v>
      </c>
      <c r="K89" s="36"/>
      <c r="L89" s="40"/>
    </row>
    <row r="90" s="1" customFormat="1" ht="6.96" customHeight="1">
      <c r="B90" s="35"/>
      <c r="C90" s="36"/>
      <c r="D90" s="36"/>
      <c r="E90" s="36"/>
      <c r="F90" s="36"/>
      <c r="G90" s="36"/>
      <c r="H90" s="36"/>
      <c r="I90" s="136"/>
      <c r="J90" s="36"/>
      <c r="K90" s="36"/>
      <c r="L90" s="40"/>
    </row>
    <row r="91" s="1" customFormat="1" ht="15.15" customHeight="1">
      <c r="B91" s="35"/>
      <c r="C91" s="29" t="s">
        <v>24</v>
      </c>
      <c r="D91" s="36"/>
      <c r="E91" s="36"/>
      <c r="F91" s="24" t="str">
        <f>E15</f>
        <v>Český rozhlas, Vinohradská 12, Praha 2</v>
      </c>
      <c r="G91" s="36"/>
      <c r="H91" s="36"/>
      <c r="I91" s="139" t="s">
        <v>30</v>
      </c>
      <c r="J91" s="33" t="str">
        <f>E21</f>
        <v xml:space="preserve"> </v>
      </c>
      <c r="K91" s="36"/>
      <c r="L91" s="40"/>
    </row>
    <row r="92" s="1" customFormat="1" ht="15.15" customHeight="1">
      <c r="B92" s="35"/>
      <c r="C92" s="29" t="s">
        <v>28</v>
      </c>
      <c r="D92" s="36"/>
      <c r="E92" s="36"/>
      <c r="F92" s="24" t="str">
        <f>IF(E18="","",E18)</f>
        <v>Vyplň údaj</v>
      </c>
      <c r="G92" s="36"/>
      <c r="H92" s="36"/>
      <c r="I92" s="139" t="s">
        <v>32</v>
      </c>
      <c r="J92" s="33" t="str">
        <f>E24</f>
        <v>Zítek</v>
      </c>
      <c r="K92" s="36"/>
      <c r="L92" s="40"/>
    </row>
    <row r="93" s="1" customFormat="1" ht="10.32" customHeight="1">
      <c r="B93" s="35"/>
      <c r="C93" s="36"/>
      <c r="D93" s="36"/>
      <c r="E93" s="36"/>
      <c r="F93" s="36"/>
      <c r="G93" s="36"/>
      <c r="H93" s="36"/>
      <c r="I93" s="136"/>
      <c r="J93" s="36"/>
      <c r="K93" s="36"/>
      <c r="L93" s="40"/>
    </row>
    <row r="94" s="1" customFormat="1" ht="29.28" customHeight="1">
      <c r="B94" s="35"/>
      <c r="C94" s="175" t="s">
        <v>97</v>
      </c>
      <c r="D94" s="176"/>
      <c r="E94" s="176"/>
      <c r="F94" s="176"/>
      <c r="G94" s="176"/>
      <c r="H94" s="176"/>
      <c r="I94" s="177"/>
      <c r="J94" s="178" t="s">
        <v>98</v>
      </c>
      <c r="K94" s="176"/>
      <c r="L94" s="40"/>
    </row>
    <row r="95" s="1" customFormat="1" ht="10.32" customHeight="1">
      <c r="B95" s="35"/>
      <c r="C95" s="36"/>
      <c r="D95" s="36"/>
      <c r="E95" s="36"/>
      <c r="F95" s="36"/>
      <c r="G95" s="36"/>
      <c r="H95" s="36"/>
      <c r="I95" s="136"/>
      <c r="J95" s="36"/>
      <c r="K95" s="36"/>
      <c r="L95" s="40"/>
    </row>
    <row r="96" s="1" customFormat="1" ht="22.8" customHeight="1">
      <c r="B96" s="35"/>
      <c r="C96" s="179" t="s">
        <v>99</v>
      </c>
      <c r="D96" s="36"/>
      <c r="E96" s="36"/>
      <c r="F96" s="36"/>
      <c r="G96" s="36"/>
      <c r="H96" s="36"/>
      <c r="I96" s="136"/>
      <c r="J96" s="102">
        <f>J122</f>
        <v>0</v>
      </c>
      <c r="K96" s="36"/>
      <c r="L96" s="40"/>
      <c r="AU96" s="14" t="s">
        <v>100</v>
      </c>
    </row>
    <row r="97" s="8" customFormat="1" ht="24.96" customHeight="1">
      <c r="B97" s="180"/>
      <c r="C97" s="181"/>
      <c r="D97" s="182" t="s">
        <v>590</v>
      </c>
      <c r="E97" s="183"/>
      <c r="F97" s="183"/>
      <c r="G97" s="183"/>
      <c r="H97" s="183"/>
      <c r="I97" s="184"/>
      <c r="J97" s="185">
        <f>J123</f>
        <v>0</v>
      </c>
      <c r="K97" s="181"/>
      <c r="L97" s="186"/>
    </row>
    <row r="98" s="9" customFormat="1" ht="19.92" customHeight="1">
      <c r="B98" s="187"/>
      <c r="C98" s="188"/>
      <c r="D98" s="189" t="s">
        <v>591</v>
      </c>
      <c r="E98" s="190"/>
      <c r="F98" s="190"/>
      <c r="G98" s="190"/>
      <c r="H98" s="190"/>
      <c r="I98" s="191"/>
      <c r="J98" s="192">
        <f>J124</f>
        <v>0</v>
      </c>
      <c r="K98" s="188"/>
      <c r="L98" s="193"/>
    </row>
    <row r="99" s="9" customFormat="1" ht="19.92" customHeight="1">
      <c r="B99" s="187"/>
      <c r="C99" s="188"/>
      <c r="D99" s="189" t="s">
        <v>592</v>
      </c>
      <c r="E99" s="190"/>
      <c r="F99" s="190"/>
      <c r="G99" s="190"/>
      <c r="H99" s="190"/>
      <c r="I99" s="191"/>
      <c r="J99" s="192">
        <f>J128</f>
        <v>0</v>
      </c>
      <c r="K99" s="188"/>
      <c r="L99" s="193"/>
    </row>
    <row r="100" s="9" customFormat="1" ht="19.92" customHeight="1">
      <c r="B100" s="187"/>
      <c r="C100" s="188"/>
      <c r="D100" s="189" t="s">
        <v>593</v>
      </c>
      <c r="E100" s="190"/>
      <c r="F100" s="190"/>
      <c r="G100" s="190"/>
      <c r="H100" s="190"/>
      <c r="I100" s="191"/>
      <c r="J100" s="192">
        <f>J131</f>
        <v>0</v>
      </c>
      <c r="K100" s="188"/>
      <c r="L100" s="193"/>
    </row>
    <row r="101" s="9" customFormat="1" ht="19.92" customHeight="1">
      <c r="B101" s="187"/>
      <c r="C101" s="188"/>
      <c r="D101" s="189" t="s">
        <v>594</v>
      </c>
      <c r="E101" s="190"/>
      <c r="F101" s="190"/>
      <c r="G101" s="190"/>
      <c r="H101" s="190"/>
      <c r="I101" s="191"/>
      <c r="J101" s="192">
        <f>J134</f>
        <v>0</v>
      </c>
      <c r="K101" s="188"/>
      <c r="L101" s="193"/>
    </row>
    <row r="102" s="9" customFormat="1" ht="19.92" customHeight="1">
      <c r="B102" s="187"/>
      <c r="C102" s="188"/>
      <c r="D102" s="189" t="s">
        <v>595</v>
      </c>
      <c r="E102" s="190"/>
      <c r="F102" s="190"/>
      <c r="G102" s="190"/>
      <c r="H102" s="190"/>
      <c r="I102" s="191"/>
      <c r="J102" s="192">
        <f>J137</f>
        <v>0</v>
      </c>
      <c r="K102" s="188"/>
      <c r="L102" s="193"/>
    </row>
    <row r="103" s="1" customFormat="1" ht="21.84" customHeight="1">
      <c r="B103" s="35"/>
      <c r="C103" s="36"/>
      <c r="D103" s="36"/>
      <c r="E103" s="36"/>
      <c r="F103" s="36"/>
      <c r="G103" s="36"/>
      <c r="H103" s="36"/>
      <c r="I103" s="136"/>
      <c r="J103" s="36"/>
      <c r="K103" s="36"/>
      <c r="L103" s="40"/>
    </row>
    <row r="104" s="1" customFormat="1" ht="6.96" customHeight="1">
      <c r="B104" s="58"/>
      <c r="C104" s="59"/>
      <c r="D104" s="59"/>
      <c r="E104" s="59"/>
      <c r="F104" s="59"/>
      <c r="G104" s="59"/>
      <c r="H104" s="59"/>
      <c r="I104" s="170"/>
      <c r="J104" s="59"/>
      <c r="K104" s="59"/>
      <c r="L104" s="40"/>
    </row>
    <row r="108" s="1" customFormat="1" ht="6.96" customHeight="1">
      <c r="B108" s="60"/>
      <c r="C108" s="61"/>
      <c r="D108" s="61"/>
      <c r="E108" s="61"/>
      <c r="F108" s="61"/>
      <c r="G108" s="61"/>
      <c r="H108" s="61"/>
      <c r="I108" s="173"/>
      <c r="J108" s="61"/>
      <c r="K108" s="61"/>
      <c r="L108" s="40"/>
    </row>
    <row r="109" s="1" customFormat="1" ht="24.96" customHeight="1">
      <c r="B109" s="35"/>
      <c r="C109" s="20" t="s">
        <v>107</v>
      </c>
      <c r="D109" s="36"/>
      <c r="E109" s="36"/>
      <c r="F109" s="36"/>
      <c r="G109" s="36"/>
      <c r="H109" s="36"/>
      <c r="I109" s="136"/>
      <c r="J109" s="36"/>
      <c r="K109" s="36"/>
      <c r="L109" s="40"/>
    </row>
    <row r="110" s="1" customFormat="1" ht="6.96" customHeight="1">
      <c r="B110" s="35"/>
      <c r="C110" s="36"/>
      <c r="D110" s="36"/>
      <c r="E110" s="36"/>
      <c r="F110" s="36"/>
      <c r="G110" s="36"/>
      <c r="H110" s="36"/>
      <c r="I110" s="136"/>
      <c r="J110" s="36"/>
      <c r="K110" s="36"/>
      <c r="L110" s="40"/>
    </row>
    <row r="111" s="1" customFormat="1" ht="12" customHeight="1">
      <c r="B111" s="35"/>
      <c r="C111" s="29" t="s">
        <v>16</v>
      </c>
      <c r="D111" s="36"/>
      <c r="E111" s="36"/>
      <c r="F111" s="36"/>
      <c r="G111" s="36"/>
      <c r="H111" s="36"/>
      <c r="I111" s="136"/>
      <c r="J111" s="36"/>
      <c r="K111" s="36"/>
      <c r="L111" s="40"/>
    </row>
    <row r="112" s="1" customFormat="1" ht="16.5" customHeight="1">
      <c r="B112" s="35"/>
      <c r="C112" s="36"/>
      <c r="D112" s="36"/>
      <c r="E112" s="174" t="str">
        <f>E7</f>
        <v>Parkoviště uvnitř areálu ČRo Plzeň, Náměstí Míru 10, Plzeň</v>
      </c>
      <c r="F112" s="29"/>
      <c r="G112" s="29"/>
      <c r="H112" s="29"/>
      <c r="I112" s="136"/>
      <c r="J112" s="36"/>
      <c r="K112" s="36"/>
      <c r="L112" s="40"/>
    </row>
    <row r="113" s="1" customFormat="1" ht="12" customHeight="1">
      <c r="B113" s="35"/>
      <c r="C113" s="29" t="s">
        <v>94</v>
      </c>
      <c r="D113" s="36"/>
      <c r="E113" s="36"/>
      <c r="F113" s="36"/>
      <c r="G113" s="36"/>
      <c r="H113" s="36"/>
      <c r="I113" s="136"/>
      <c r="J113" s="36"/>
      <c r="K113" s="36"/>
      <c r="L113" s="40"/>
    </row>
    <row r="114" s="1" customFormat="1" ht="16.5" customHeight="1">
      <c r="B114" s="35"/>
      <c r="C114" s="36"/>
      <c r="D114" s="36"/>
      <c r="E114" s="68" t="str">
        <f>E9</f>
        <v>4 - VRN</v>
      </c>
      <c r="F114" s="36"/>
      <c r="G114" s="36"/>
      <c r="H114" s="36"/>
      <c r="I114" s="136"/>
      <c r="J114" s="36"/>
      <c r="K114" s="36"/>
      <c r="L114" s="40"/>
    </row>
    <row r="115" s="1" customFormat="1" ht="6.96" customHeight="1">
      <c r="B115" s="35"/>
      <c r="C115" s="36"/>
      <c r="D115" s="36"/>
      <c r="E115" s="36"/>
      <c r="F115" s="36"/>
      <c r="G115" s="36"/>
      <c r="H115" s="36"/>
      <c r="I115" s="136"/>
      <c r="J115" s="36"/>
      <c r="K115" s="36"/>
      <c r="L115" s="40"/>
    </row>
    <row r="116" s="1" customFormat="1" ht="12" customHeight="1">
      <c r="B116" s="35"/>
      <c r="C116" s="29" t="s">
        <v>20</v>
      </c>
      <c r="D116" s="36"/>
      <c r="E116" s="36"/>
      <c r="F116" s="24" t="str">
        <f>F12</f>
        <v xml:space="preserve"> </v>
      </c>
      <c r="G116" s="36"/>
      <c r="H116" s="36"/>
      <c r="I116" s="139" t="s">
        <v>22</v>
      </c>
      <c r="J116" s="71" t="str">
        <f>IF(J12="","",J12)</f>
        <v>15. 12. 2017</v>
      </c>
      <c r="K116" s="36"/>
      <c r="L116" s="40"/>
    </row>
    <row r="117" s="1" customFormat="1" ht="6.96" customHeight="1">
      <c r="B117" s="35"/>
      <c r="C117" s="36"/>
      <c r="D117" s="36"/>
      <c r="E117" s="36"/>
      <c r="F117" s="36"/>
      <c r="G117" s="36"/>
      <c r="H117" s="36"/>
      <c r="I117" s="136"/>
      <c r="J117" s="36"/>
      <c r="K117" s="36"/>
      <c r="L117" s="40"/>
    </row>
    <row r="118" s="1" customFormat="1" ht="15.15" customHeight="1">
      <c r="B118" s="35"/>
      <c r="C118" s="29" t="s">
        <v>24</v>
      </c>
      <c r="D118" s="36"/>
      <c r="E118" s="36"/>
      <c r="F118" s="24" t="str">
        <f>E15</f>
        <v>Český rozhlas, Vinohradská 12, Praha 2</v>
      </c>
      <c r="G118" s="36"/>
      <c r="H118" s="36"/>
      <c r="I118" s="139" t="s">
        <v>30</v>
      </c>
      <c r="J118" s="33" t="str">
        <f>E21</f>
        <v xml:space="preserve"> </v>
      </c>
      <c r="K118" s="36"/>
      <c r="L118" s="40"/>
    </row>
    <row r="119" s="1" customFormat="1" ht="15.15" customHeight="1">
      <c r="B119" s="35"/>
      <c r="C119" s="29" t="s">
        <v>28</v>
      </c>
      <c r="D119" s="36"/>
      <c r="E119" s="36"/>
      <c r="F119" s="24" t="str">
        <f>IF(E18="","",E18)</f>
        <v>Vyplň údaj</v>
      </c>
      <c r="G119" s="36"/>
      <c r="H119" s="36"/>
      <c r="I119" s="139" t="s">
        <v>32</v>
      </c>
      <c r="J119" s="33" t="str">
        <f>E24</f>
        <v>Zítek</v>
      </c>
      <c r="K119" s="36"/>
      <c r="L119" s="40"/>
    </row>
    <row r="120" s="1" customFormat="1" ht="10.32" customHeight="1">
      <c r="B120" s="35"/>
      <c r="C120" s="36"/>
      <c r="D120" s="36"/>
      <c r="E120" s="36"/>
      <c r="F120" s="36"/>
      <c r="G120" s="36"/>
      <c r="H120" s="36"/>
      <c r="I120" s="136"/>
      <c r="J120" s="36"/>
      <c r="K120" s="36"/>
      <c r="L120" s="40"/>
    </row>
    <row r="121" s="10" customFormat="1" ht="29.28" customHeight="1">
      <c r="B121" s="194"/>
      <c r="C121" s="195" t="s">
        <v>108</v>
      </c>
      <c r="D121" s="196" t="s">
        <v>60</v>
      </c>
      <c r="E121" s="196" t="s">
        <v>56</v>
      </c>
      <c r="F121" s="196" t="s">
        <v>57</v>
      </c>
      <c r="G121" s="196" t="s">
        <v>109</v>
      </c>
      <c r="H121" s="196" t="s">
        <v>110</v>
      </c>
      <c r="I121" s="197" t="s">
        <v>111</v>
      </c>
      <c r="J121" s="198" t="s">
        <v>98</v>
      </c>
      <c r="K121" s="199" t="s">
        <v>112</v>
      </c>
      <c r="L121" s="200"/>
      <c r="M121" s="92" t="s">
        <v>1</v>
      </c>
      <c r="N121" s="93" t="s">
        <v>39</v>
      </c>
      <c r="O121" s="93" t="s">
        <v>113</v>
      </c>
      <c r="P121" s="93" t="s">
        <v>114</v>
      </c>
      <c r="Q121" s="93" t="s">
        <v>115</v>
      </c>
      <c r="R121" s="93" t="s">
        <v>116</v>
      </c>
      <c r="S121" s="93" t="s">
        <v>117</v>
      </c>
      <c r="T121" s="94" t="s">
        <v>118</v>
      </c>
    </row>
    <row r="122" s="1" customFormat="1" ht="22.8" customHeight="1">
      <c r="B122" s="35"/>
      <c r="C122" s="99" t="s">
        <v>119</v>
      </c>
      <c r="D122" s="36"/>
      <c r="E122" s="36"/>
      <c r="F122" s="36"/>
      <c r="G122" s="36"/>
      <c r="H122" s="36"/>
      <c r="I122" s="136"/>
      <c r="J122" s="201">
        <f>BK122</f>
        <v>0</v>
      </c>
      <c r="K122" s="36"/>
      <c r="L122" s="40"/>
      <c r="M122" s="95"/>
      <c r="N122" s="96"/>
      <c r="O122" s="96"/>
      <c r="P122" s="202">
        <f>P123</f>
        <v>0</v>
      </c>
      <c r="Q122" s="96"/>
      <c r="R122" s="202">
        <f>R123</f>
        <v>0</v>
      </c>
      <c r="S122" s="96"/>
      <c r="T122" s="203">
        <f>T123</f>
        <v>0</v>
      </c>
      <c r="AT122" s="14" t="s">
        <v>74</v>
      </c>
      <c r="AU122" s="14" t="s">
        <v>100</v>
      </c>
      <c r="BK122" s="204">
        <f>BK123</f>
        <v>0</v>
      </c>
    </row>
    <row r="123" s="11" customFormat="1" ht="25.92" customHeight="1">
      <c r="B123" s="205"/>
      <c r="C123" s="206"/>
      <c r="D123" s="207" t="s">
        <v>74</v>
      </c>
      <c r="E123" s="208" t="s">
        <v>91</v>
      </c>
      <c r="F123" s="208" t="s">
        <v>596</v>
      </c>
      <c r="G123" s="206"/>
      <c r="H123" s="206"/>
      <c r="I123" s="209"/>
      <c r="J123" s="210">
        <f>BK123</f>
        <v>0</v>
      </c>
      <c r="K123" s="206"/>
      <c r="L123" s="211"/>
      <c r="M123" s="212"/>
      <c r="N123" s="213"/>
      <c r="O123" s="213"/>
      <c r="P123" s="214">
        <f>P124+P128+P131+P134+P137</f>
        <v>0</v>
      </c>
      <c r="Q123" s="213"/>
      <c r="R123" s="214">
        <f>R124+R128+R131+R134+R137</f>
        <v>0</v>
      </c>
      <c r="S123" s="213"/>
      <c r="T123" s="215">
        <f>T124+T128+T131+T134+T137</f>
        <v>0</v>
      </c>
      <c r="AR123" s="216" t="s">
        <v>147</v>
      </c>
      <c r="AT123" s="217" t="s">
        <v>74</v>
      </c>
      <c r="AU123" s="217" t="s">
        <v>75</v>
      </c>
      <c r="AY123" s="216" t="s">
        <v>122</v>
      </c>
      <c r="BK123" s="218">
        <f>BK124+BK128+BK131+BK134+BK137</f>
        <v>0</v>
      </c>
    </row>
    <row r="124" s="11" customFormat="1" ht="22.8" customHeight="1">
      <c r="B124" s="205"/>
      <c r="C124" s="206"/>
      <c r="D124" s="207" t="s">
        <v>74</v>
      </c>
      <c r="E124" s="219" t="s">
        <v>597</v>
      </c>
      <c r="F124" s="219" t="s">
        <v>598</v>
      </c>
      <c r="G124" s="206"/>
      <c r="H124" s="206"/>
      <c r="I124" s="209"/>
      <c r="J124" s="220">
        <f>BK124</f>
        <v>0</v>
      </c>
      <c r="K124" s="206"/>
      <c r="L124" s="211"/>
      <c r="M124" s="212"/>
      <c r="N124" s="213"/>
      <c r="O124" s="213"/>
      <c r="P124" s="214">
        <f>SUM(P125:P127)</f>
        <v>0</v>
      </c>
      <c r="Q124" s="213"/>
      <c r="R124" s="214">
        <f>SUM(R125:R127)</f>
        <v>0</v>
      </c>
      <c r="S124" s="213"/>
      <c r="T124" s="215">
        <f>SUM(T125:T127)</f>
        <v>0</v>
      </c>
      <c r="AR124" s="216" t="s">
        <v>147</v>
      </c>
      <c r="AT124" s="217" t="s">
        <v>74</v>
      </c>
      <c r="AU124" s="217" t="s">
        <v>80</v>
      </c>
      <c r="AY124" s="216" t="s">
        <v>122</v>
      </c>
      <c r="BK124" s="218">
        <f>SUM(BK125:BK127)</f>
        <v>0</v>
      </c>
    </row>
    <row r="125" s="1" customFormat="1" ht="16.5" customHeight="1">
      <c r="B125" s="35"/>
      <c r="C125" s="221" t="s">
        <v>80</v>
      </c>
      <c r="D125" s="221" t="s">
        <v>124</v>
      </c>
      <c r="E125" s="222" t="s">
        <v>599</v>
      </c>
      <c r="F125" s="223" t="s">
        <v>600</v>
      </c>
      <c r="G125" s="224" t="s">
        <v>134</v>
      </c>
      <c r="H125" s="225">
        <v>1</v>
      </c>
      <c r="I125" s="226"/>
      <c r="J125" s="227">
        <f>ROUND(I125*H125,2)</f>
        <v>0</v>
      </c>
      <c r="K125" s="223" t="s">
        <v>128</v>
      </c>
      <c r="L125" s="40"/>
      <c r="M125" s="228" t="s">
        <v>1</v>
      </c>
      <c r="N125" s="229" t="s">
        <v>40</v>
      </c>
      <c r="O125" s="83"/>
      <c r="P125" s="230">
        <f>O125*H125</f>
        <v>0</v>
      </c>
      <c r="Q125" s="230">
        <v>0</v>
      </c>
      <c r="R125" s="230">
        <f>Q125*H125</f>
        <v>0</v>
      </c>
      <c r="S125" s="230">
        <v>0</v>
      </c>
      <c r="T125" s="231">
        <f>S125*H125</f>
        <v>0</v>
      </c>
      <c r="AR125" s="232" t="s">
        <v>601</v>
      </c>
      <c r="AT125" s="232" t="s">
        <v>124</v>
      </c>
      <c r="AU125" s="232" t="s">
        <v>84</v>
      </c>
      <c r="AY125" s="14" t="s">
        <v>122</v>
      </c>
      <c r="BE125" s="233">
        <f>IF(N125="základní",J125,0)</f>
        <v>0</v>
      </c>
      <c r="BF125" s="233">
        <f>IF(N125="snížená",J125,0)</f>
        <v>0</v>
      </c>
      <c r="BG125" s="233">
        <f>IF(N125="zákl. přenesená",J125,0)</f>
        <v>0</v>
      </c>
      <c r="BH125" s="233">
        <f>IF(N125="sníž. přenesená",J125,0)</f>
        <v>0</v>
      </c>
      <c r="BI125" s="233">
        <f>IF(N125="nulová",J125,0)</f>
        <v>0</v>
      </c>
      <c r="BJ125" s="14" t="s">
        <v>80</v>
      </c>
      <c r="BK125" s="233">
        <f>ROUND(I125*H125,2)</f>
        <v>0</v>
      </c>
      <c r="BL125" s="14" t="s">
        <v>601</v>
      </c>
      <c r="BM125" s="232" t="s">
        <v>602</v>
      </c>
    </row>
    <row r="126" s="1" customFormat="1">
      <c r="B126" s="35"/>
      <c r="C126" s="36"/>
      <c r="D126" s="234" t="s">
        <v>240</v>
      </c>
      <c r="E126" s="36"/>
      <c r="F126" s="235" t="s">
        <v>603</v>
      </c>
      <c r="G126" s="36"/>
      <c r="H126" s="36"/>
      <c r="I126" s="136"/>
      <c r="J126" s="36"/>
      <c r="K126" s="36"/>
      <c r="L126" s="40"/>
      <c r="M126" s="236"/>
      <c r="N126" s="83"/>
      <c r="O126" s="83"/>
      <c r="P126" s="83"/>
      <c r="Q126" s="83"/>
      <c r="R126" s="83"/>
      <c r="S126" s="83"/>
      <c r="T126" s="84"/>
      <c r="AT126" s="14" t="s">
        <v>240</v>
      </c>
      <c r="AU126" s="14" t="s">
        <v>84</v>
      </c>
    </row>
    <row r="127" s="1" customFormat="1" ht="16.5" customHeight="1">
      <c r="B127" s="35"/>
      <c r="C127" s="221" t="s">
        <v>84</v>
      </c>
      <c r="D127" s="221" t="s">
        <v>124</v>
      </c>
      <c r="E127" s="222" t="s">
        <v>604</v>
      </c>
      <c r="F127" s="223" t="s">
        <v>605</v>
      </c>
      <c r="G127" s="224" t="s">
        <v>134</v>
      </c>
      <c r="H127" s="225">
        <v>1</v>
      </c>
      <c r="I127" s="226"/>
      <c r="J127" s="227">
        <f>ROUND(I127*H127,2)</f>
        <v>0</v>
      </c>
      <c r="K127" s="223" t="s">
        <v>128</v>
      </c>
      <c r="L127" s="40"/>
      <c r="M127" s="228" t="s">
        <v>1</v>
      </c>
      <c r="N127" s="229" t="s">
        <v>40</v>
      </c>
      <c r="O127" s="83"/>
      <c r="P127" s="230">
        <f>O127*H127</f>
        <v>0</v>
      </c>
      <c r="Q127" s="230">
        <v>0</v>
      </c>
      <c r="R127" s="230">
        <f>Q127*H127</f>
        <v>0</v>
      </c>
      <c r="S127" s="230">
        <v>0</v>
      </c>
      <c r="T127" s="231">
        <f>S127*H127</f>
        <v>0</v>
      </c>
      <c r="AR127" s="232" t="s">
        <v>601</v>
      </c>
      <c r="AT127" s="232" t="s">
        <v>124</v>
      </c>
      <c r="AU127" s="232" t="s">
        <v>84</v>
      </c>
      <c r="AY127" s="14" t="s">
        <v>122</v>
      </c>
      <c r="BE127" s="233">
        <f>IF(N127="základní",J127,0)</f>
        <v>0</v>
      </c>
      <c r="BF127" s="233">
        <f>IF(N127="snížená",J127,0)</f>
        <v>0</v>
      </c>
      <c r="BG127" s="233">
        <f>IF(N127="zákl. přenesená",J127,0)</f>
        <v>0</v>
      </c>
      <c r="BH127" s="233">
        <f>IF(N127="sníž. přenesená",J127,0)</f>
        <v>0</v>
      </c>
      <c r="BI127" s="233">
        <f>IF(N127="nulová",J127,0)</f>
        <v>0</v>
      </c>
      <c r="BJ127" s="14" t="s">
        <v>80</v>
      </c>
      <c r="BK127" s="233">
        <f>ROUND(I127*H127,2)</f>
        <v>0</v>
      </c>
      <c r="BL127" s="14" t="s">
        <v>601</v>
      </c>
      <c r="BM127" s="232" t="s">
        <v>606</v>
      </c>
    </row>
    <row r="128" s="11" customFormat="1" ht="22.8" customHeight="1">
      <c r="B128" s="205"/>
      <c r="C128" s="206"/>
      <c r="D128" s="207" t="s">
        <v>74</v>
      </c>
      <c r="E128" s="219" t="s">
        <v>607</v>
      </c>
      <c r="F128" s="219" t="s">
        <v>608</v>
      </c>
      <c r="G128" s="206"/>
      <c r="H128" s="206"/>
      <c r="I128" s="209"/>
      <c r="J128" s="220">
        <f>BK128</f>
        <v>0</v>
      </c>
      <c r="K128" s="206"/>
      <c r="L128" s="211"/>
      <c r="M128" s="212"/>
      <c r="N128" s="213"/>
      <c r="O128" s="213"/>
      <c r="P128" s="214">
        <f>SUM(P129:P130)</f>
        <v>0</v>
      </c>
      <c r="Q128" s="213"/>
      <c r="R128" s="214">
        <f>SUM(R129:R130)</f>
        <v>0</v>
      </c>
      <c r="S128" s="213"/>
      <c r="T128" s="215">
        <f>SUM(T129:T130)</f>
        <v>0</v>
      </c>
      <c r="AR128" s="216" t="s">
        <v>147</v>
      </c>
      <c r="AT128" s="217" t="s">
        <v>74</v>
      </c>
      <c r="AU128" s="217" t="s">
        <v>80</v>
      </c>
      <c r="AY128" s="216" t="s">
        <v>122</v>
      </c>
      <c r="BK128" s="218">
        <f>SUM(BK129:BK130)</f>
        <v>0</v>
      </c>
    </row>
    <row r="129" s="1" customFormat="1" ht="16.5" customHeight="1">
      <c r="B129" s="35"/>
      <c r="C129" s="221" t="s">
        <v>87</v>
      </c>
      <c r="D129" s="221" t="s">
        <v>124</v>
      </c>
      <c r="E129" s="222" t="s">
        <v>609</v>
      </c>
      <c r="F129" s="223" t="s">
        <v>608</v>
      </c>
      <c r="G129" s="224" t="s">
        <v>458</v>
      </c>
      <c r="H129" s="225">
        <v>1</v>
      </c>
      <c r="I129" s="226"/>
      <c r="J129" s="227">
        <f>ROUND(I129*H129,2)</f>
        <v>0</v>
      </c>
      <c r="K129" s="223" t="s">
        <v>128</v>
      </c>
      <c r="L129" s="40"/>
      <c r="M129" s="228" t="s">
        <v>1</v>
      </c>
      <c r="N129" s="229" t="s">
        <v>40</v>
      </c>
      <c r="O129" s="83"/>
      <c r="P129" s="230">
        <f>O129*H129</f>
        <v>0</v>
      </c>
      <c r="Q129" s="230">
        <v>0</v>
      </c>
      <c r="R129" s="230">
        <f>Q129*H129</f>
        <v>0</v>
      </c>
      <c r="S129" s="230">
        <v>0</v>
      </c>
      <c r="T129" s="231">
        <f>S129*H129</f>
        <v>0</v>
      </c>
      <c r="AR129" s="232" t="s">
        <v>601</v>
      </c>
      <c r="AT129" s="232" t="s">
        <v>124</v>
      </c>
      <c r="AU129" s="232" t="s">
        <v>84</v>
      </c>
      <c r="AY129" s="14" t="s">
        <v>122</v>
      </c>
      <c r="BE129" s="233">
        <f>IF(N129="základní",J129,0)</f>
        <v>0</v>
      </c>
      <c r="BF129" s="233">
        <f>IF(N129="snížená",J129,0)</f>
        <v>0</v>
      </c>
      <c r="BG129" s="233">
        <f>IF(N129="zákl. přenesená",J129,0)</f>
        <v>0</v>
      </c>
      <c r="BH129" s="233">
        <f>IF(N129="sníž. přenesená",J129,0)</f>
        <v>0</v>
      </c>
      <c r="BI129" s="233">
        <f>IF(N129="nulová",J129,0)</f>
        <v>0</v>
      </c>
      <c r="BJ129" s="14" t="s">
        <v>80</v>
      </c>
      <c r="BK129" s="233">
        <f>ROUND(I129*H129,2)</f>
        <v>0</v>
      </c>
      <c r="BL129" s="14" t="s">
        <v>601</v>
      </c>
      <c r="BM129" s="232" t="s">
        <v>610</v>
      </c>
    </row>
    <row r="130" s="1" customFormat="1">
      <c r="B130" s="35"/>
      <c r="C130" s="36"/>
      <c r="D130" s="234" t="s">
        <v>240</v>
      </c>
      <c r="E130" s="36"/>
      <c r="F130" s="235" t="s">
        <v>611</v>
      </c>
      <c r="G130" s="36"/>
      <c r="H130" s="36"/>
      <c r="I130" s="136"/>
      <c r="J130" s="36"/>
      <c r="K130" s="36"/>
      <c r="L130" s="40"/>
      <c r="M130" s="236"/>
      <c r="N130" s="83"/>
      <c r="O130" s="83"/>
      <c r="P130" s="83"/>
      <c r="Q130" s="83"/>
      <c r="R130" s="83"/>
      <c r="S130" s="83"/>
      <c r="T130" s="84"/>
      <c r="AT130" s="14" t="s">
        <v>240</v>
      </c>
      <c r="AU130" s="14" t="s">
        <v>84</v>
      </c>
    </row>
    <row r="131" s="11" customFormat="1" ht="22.8" customHeight="1">
      <c r="B131" s="205"/>
      <c r="C131" s="206"/>
      <c r="D131" s="207" t="s">
        <v>74</v>
      </c>
      <c r="E131" s="219" t="s">
        <v>612</v>
      </c>
      <c r="F131" s="219" t="s">
        <v>613</v>
      </c>
      <c r="G131" s="206"/>
      <c r="H131" s="206"/>
      <c r="I131" s="209"/>
      <c r="J131" s="220">
        <f>BK131</f>
        <v>0</v>
      </c>
      <c r="K131" s="206"/>
      <c r="L131" s="211"/>
      <c r="M131" s="212"/>
      <c r="N131" s="213"/>
      <c r="O131" s="213"/>
      <c r="P131" s="214">
        <f>SUM(P132:P133)</f>
        <v>0</v>
      </c>
      <c r="Q131" s="213"/>
      <c r="R131" s="214">
        <f>SUM(R132:R133)</f>
        <v>0</v>
      </c>
      <c r="S131" s="213"/>
      <c r="T131" s="215">
        <f>SUM(T132:T133)</f>
        <v>0</v>
      </c>
      <c r="AR131" s="216" t="s">
        <v>147</v>
      </c>
      <c r="AT131" s="217" t="s">
        <v>74</v>
      </c>
      <c r="AU131" s="217" t="s">
        <v>80</v>
      </c>
      <c r="AY131" s="216" t="s">
        <v>122</v>
      </c>
      <c r="BK131" s="218">
        <f>SUM(BK132:BK133)</f>
        <v>0</v>
      </c>
    </row>
    <row r="132" s="1" customFormat="1" ht="16.5" customHeight="1">
      <c r="B132" s="35"/>
      <c r="C132" s="221" t="s">
        <v>90</v>
      </c>
      <c r="D132" s="221" t="s">
        <v>124</v>
      </c>
      <c r="E132" s="222" t="s">
        <v>614</v>
      </c>
      <c r="F132" s="223" t="s">
        <v>615</v>
      </c>
      <c r="G132" s="224" t="s">
        <v>458</v>
      </c>
      <c r="H132" s="225">
        <v>1</v>
      </c>
      <c r="I132" s="226"/>
      <c r="J132" s="227">
        <f>ROUND(I132*H132,2)</f>
        <v>0</v>
      </c>
      <c r="K132" s="223" t="s">
        <v>128</v>
      </c>
      <c r="L132" s="40"/>
      <c r="M132" s="228" t="s">
        <v>1</v>
      </c>
      <c r="N132" s="229" t="s">
        <v>40</v>
      </c>
      <c r="O132" s="83"/>
      <c r="P132" s="230">
        <f>O132*H132</f>
        <v>0</v>
      </c>
      <c r="Q132" s="230">
        <v>0</v>
      </c>
      <c r="R132" s="230">
        <f>Q132*H132</f>
        <v>0</v>
      </c>
      <c r="S132" s="230">
        <v>0</v>
      </c>
      <c r="T132" s="231">
        <f>S132*H132</f>
        <v>0</v>
      </c>
      <c r="AR132" s="232" t="s">
        <v>601</v>
      </c>
      <c r="AT132" s="232" t="s">
        <v>124</v>
      </c>
      <c r="AU132" s="232" t="s">
        <v>84</v>
      </c>
      <c r="AY132" s="14" t="s">
        <v>122</v>
      </c>
      <c r="BE132" s="233">
        <f>IF(N132="základní",J132,0)</f>
        <v>0</v>
      </c>
      <c r="BF132" s="233">
        <f>IF(N132="snížená",J132,0)</f>
        <v>0</v>
      </c>
      <c r="BG132" s="233">
        <f>IF(N132="zákl. přenesená",J132,0)</f>
        <v>0</v>
      </c>
      <c r="BH132" s="233">
        <f>IF(N132="sníž. přenesená",J132,0)</f>
        <v>0</v>
      </c>
      <c r="BI132" s="233">
        <f>IF(N132="nulová",J132,0)</f>
        <v>0</v>
      </c>
      <c r="BJ132" s="14" t="s">
        <v>80</v>
      </c>
      <c r="BK132" s="233">
        <f>ROUND(I132*H132,2)</f>
        <v>0</v>
      </c>
      <c r="BL132" s="14" t="s">
        <v>601</v>
      </c>
      <c r="BM132" s="232" t="s">
        <v>616</v>
      </c>
    </row>
    <row r="133" s="1" customFormat="1">
      <c r="B133" s="35"/>
      <c r="C133" s="36"/>
      <c r="D133" s="234" t="s">
        <v>240</v>
      </c>
      <c r="E133" s="36"/>
      <c r="F133" s="235" t="s">
        <v>617</v>
      </c>
      <c r="G133" s="36"/>
      <c r="H133" s="36"/>
      <c r="I133" s="136"/>
      <c r="J133" s="36"/>
      <c r="K133" s="36"/>
      <c r="L133" s="40"/>
      <c r="M133" s="236"/>
      <c r="N133" s="83"/>
      <c r="O133" s="83"/>
      <c r="P133" s="83"/>
      <c r="Q133" s="83"/>
      <c r="R133" s="83"/>
      <c r="S133" s="83"/>
      <c r="T133" s="84"/>
      <c r="AT133" s="14" t="s">
        <v>240</v>
      </c>
      <c r="AU133" s="14" t="s">
        <v>84</v>
      </c>
    </row>
    <row r="134" s="11" customFormat="1" ht="22.8" customHeight="1">
      <c r="B134" s="205"/>
      <c r="C134" s="206"/>
      <c r="D134" s="207" t="s">
        <v>74</v>
      </c>
      <c r="E134" s="219" t="s">
        <v>618</v>
      </c>
      <c r="F134" s="219" t="s">
        <v>619</v>
      </c>
      <c r="G134" s="206"/>
      <c r="H134" s="206"/>
      <c r="I134" s="209"/>
      <c r="J134" s="220">
        <f>BK134</f>
        <v>0</v>
      </c>
      <c r="K134" s="206"/>
      <c r="L134" s="211"/>
      <c r="M134" s="212"/>
      <c r="N134" s="213"/>
      <c r="O134" s="213"/>
      <c r="P134" s="214">
        <f>SUM(P135:P136)</f>
        <v>0</v>
      </c>
      <c r="Q134" s="213"/>
      <c r="R134" s="214">
        <f>SUM(R135:R136)</f>
        <v>0</v>
      </c>
      <c r="S134" s="213"/>
      <c r="T134" s="215">
        <f>SUM(T135:T136)</f>
        <v>0</v>
      </c>
      <c r="AR134" s="216" t="s">
        <v>147</v>
      </c>
      <c r="AT134" s="217" t="s">
        <v>74</v>
      </c>
      <c r="AU134" s="217" t="s">
        <v>80</v>
      </c>
      <c r="AY134" s="216" t="s">
        <v>122</v>
      </c>
      <c r="BK134" s="218">
        <f>SUM(BK135:BK136)</f>
        <v>0</v>
      </c>
    </row>
    <row r="135" s="1" customFormat="1" ht="16.5" customHeight="1">
      <c r="B135" s="35"/>
      <c r="C135" s="221" t="s">
        <v>147</v>
      </c>
      <c r="D135" s="221" t="s">
        <v>124</v>
      </c>
      <c r="E135" s="222" t="s">
        <v>620</v>
      </c>
      <c r="F135" s="223" t="s">
        <v>621</v>
      </c>
      <c r="G135" s="224" t="s">
        <v>458</v>
      </c>
      <c r="H135" s="225">
        <v>1</v>
      </c>
      <c r="I135" s="226"/>
      <c r="J135" s="227">
        <f>ROUND(I135*H135,2)</f>
        <v>0</v>
      </c>
      <c r="K135" s="223" t="s">
        <v>128</v>
      </c>
      <c r="L135" s="40"/>
      <c r="M135" s="228" t="s">
        <v>1</v>
      </c>
      <c r="N135" s="229" t="s">
        <v>40</v>
      </c>
      <c r="O135" s="83"/>
      <c r="P135" s="230">
        <f>O135*H135</f>
        <v>0</v>
      </c>
      <c r="Q135" s="230">
        <v>0</v>
      </c>
      <c r="R135" s="230">
        <f>Q135*H135</f>
        <v>0</v>
      </c>
      <c r="S135" s="230">
        <v>0</v>
      </c>
      <c r="T135" s="231">
        <f>S135*H135</f>
        <v>0</v>
      </c>
      <c r="AR135" s="232" t="s">
        <v>601</v>
      </c>
      <c r="AT135" s="232" t="s">
        <v>124</v>
      </c>
      <c r="AU135" s="232" t="s">
        <v>84</v>
      </c>
      <c r="AY135" s="14" t="s">
        <v>122</v>
      </c>
      <c r="BE135" s="233">
        <f>IF(N135="základní",J135,0)</f>
        <v>0</v>
      </c>
      <c r="BF135" s="233">
        <f>IF(N135="snížená",J135,0)</f>
        <v>0</v>
      </c>
      <c r="BG135" s="233">
        <f>IF(N135="zákl. přenesená",J135,0)</f>
        <v>0</v>
      </c>
      <c r="BH135" s="233">
        <f>IF(N135="sníž. přenesená",J135,0)</f>
        <v>0</v>
      </c>
      <c r="BI135" s="233">
        <f>IF(N135="nulová",J135,0)</f>
        <v>0</v>
      </c>
      <c r="BJ135" s="14" t="s">
        <v>80</v>
      </c>
      <c r="BK135" s="233">
        <f>ROUND(I135*H135,2)</f>
        <v>0</v>
      </c>
      <c r="BL135" s="14" t="s">
        <v>601</v>
      </c>
      <c r="BM135" s="232" t="s">
        <v>622</v>
      </c>
    </row>
    <row r="136" s="1" customFormat="1">
      <c r="B136" s="35"/>
      <c r="C136" s="36"/>
      <c r="D136" s="234" t="s">
        <v>240</v>
      </c>
      <c r="E136" s="36"/>
      <c r="F136" s="235" t="s">
        <v>623</v>
      </c>
      <c r="G136" s="36"/>
      <c r="H136" s="36"/>
      <c r="I136" s="136"/>
      <c r="J136" s="36"/>
      <c r="K136" s="36"/>
      <c r="L136" s="40"/>
      <c r="M136" s="236"/>
      <c r="N136" s="83"/>
      <c r="O136" s="83"/>
      <c r="P136" s="83"/>
      <c r="Q136" s="83"/>
      <c r="R136" s="83"/>
      <c r="S136" s="83"/>
      <c r="T136" s="84"/>
      <c r="AT136" s="14" t="s">
        <v>240</v>
      </c>
      <c r="AU136" s="14" t="s">
        <v>84</v>
      </c>
    </row>
    <row r="137" s="11" customFormat="1" ht="22.8" customHeight="1">
      <c r="B137" s="205"/>
      <c r="C137" s="206"/>
      <c r="D137" s="207" t="s">
        <v>74</v>
      </c>
      <c r="E137" s="219" t="s">
        <v>624</v>
      </c>
      <c r="F137" s="219" t="s">
        <v>625</v>
      </c>
      <c r="G137" s="206"/>
      <c r="H137" s="206"/>
      <c r="I137" s="209"/>
      <c r="J137" s="220">
        <f>BK137</f>
        <v>0</v>
      </c>
      <c r="K137" s="206"/>
      <c r="L137" s="211"/>
      <c r="M137" s="212"/>
      <c r="N137" s="213"/>
      <c r="O137" s="213"/>
      <c r="P137" s="214">
        <f>SUM(P138:P139)</f>
        <v>0</v>
      </c>
      <c r="Q137" s="213"/>
      <c r="R137" s="214">
        <f>SUM(R138:R139)</f>
        <v>0</v>
      </c>
      <c r="S137" s="213"/>
      <c r="T137" s="215">
        <f>SUM(T138:T139)</f>
        <v>0</v>
      </c>
      <c r="AR137" s="216" t="s">
        <v>147</v>
      </c>
      <c r="AT137" s="217" t="s">
        <v>74</v>
      </c>
      <c r="AU137" s="217" t="s">
        <v>80</v>
      </c>
      <c r="AY137" s="216" t="s">
        <v>122</v>
      </c>
      <c r="BK137" s="218">
        <f>SUM(BK138:BK139)</f>
        <v>0</v>
      </c>
    </row>
    <row r="138" s="1" customFormat="1" ht="16.5" customHeight="1">
      <c r="B138" s="35"/>
      <c r="C138" s="221" t="s">
        <v>152</v>
      </c>
      <c r="D138" s="221" t="s">
        <v>124</v>
      </c>
      <c r="E138" s="222" t="s">
        <v>626</v>
      </c>
      <c r="F138" s="223" t="s">
        <v>627</v>
      </c>
      <c r="G138" s="224" t="s">
        <v>458</v>
      </c>
      <c r="H138" s="225">
        <v>1</v>
      </c>
      <c r="I138" s="226"/>
      <c r="J138" s="227">
        <f>ROUND(I138*H138,2)</f>
        <v>0</v>
      </c>
      <c r="K138" s="223" t="s">
        <v>128</v>
      </c>
      <c r="L138" s="40"/>
      <c r="M138" s="228" t="s">
        <v>1</v>
      </c>
      <c r="N138" s="229" t="s">
        <v>40</v>
      </c>
      <c r="O138" s="83"/>
      <c r="P138" s="230">
        <f>O138*H138</f>
        <v>0</v>
      </c>
      <c r="Q138" s="230">
        <v>0</v>
      </c>
      <c r="R138" s="230">
        <f>Q138*H138</f>
        <v>0</v>
      </c>
      <c r="S138" s="230">
        <v>0</v>
      </c>
      <c r="T138" s="231">
        <f>S138*H138</f>
        <v>0</v>
      </c>
      <c r="AR138" s="232" t="s">
        <v>601</v>
      </c>
      <c r="AT138" s="232" t="s">
        <v>124</v>
      </c>
      <c r="AU138" s="232" t="s">
        <v>84</v>
      </c>
      <c r="AY138" s="14" t="s">
        <v>122</v>
      </c>
      <c r="BE138" s="233">
        <f>IF(N138="základní",J138,0)</f>
        <v>0</v>
      </c>
      <c r="BF138" s="233">
        <f>IF(N138="snížená",J138,0)</f>
        <v>0</v>
      </c>
      <c r="BG138" s="233">
        <f>IF(N138="zákl. přenesená",J138,0)</f>
        <v>0</v>
      </c>
      <c r="BH138" s="233">
        <f>IF(N138="sníž. přenesená",J138,0)</f>
        <v>0</v>
      </c>
      <c r="BI138" s="233">
        <f>IF(N138="nulová",J138,0)</f>
        <v>0</v>
      </c>
      <c r="BJ138" s="14" t="s">
        <v>80</v>
      </c>
      <c r="BK138" s="233">
        <f>ROUND(I138*H138,2)</f>
        <v>0</v>
      </c>
      <c r="BL138" s="14" t="s">
        <v>601</v>
      </c>
      <c r="BM138" s="232" t="s">
        <v>628</v>
      </c>
    </row>
    <row r="139" s="1" customFormat="1">
      <c r="B139" s="35"/>
      <c r="C139" s="36"/>
      <c r="D139" s="234" t="s">
        <v>240</v>
      </c>
      <c r="E139" s="36"/>
      <c r="F139" s="235" t="s">
        <v>629</v>
      </c>
      <c r="G139" s="36"/>
      <c r="H139" s="36"/>
      <c r="I139" s="136"/>
      <c r="J139" s="36"/>
      <c r="K139" s="36"/>
      <c r="L139" s="40"/>
      <c r="M139" s="266"/>
      <c r="N139" s="261"/>
      <c r="O139" s="261"/>
      <c r="P139" s="261"/>
      <c r="Q139" s="261"/>
      <c r="R139" s="261"/>
      <c r="S139" s="261"/>
      <c r="T139" s="267"/>
      <c r="AT139" s="14" t="s">
        <v>240</v>
      </c>
      <c r="AU139" s="14" t="s">
        <v>84</v>
      </c>
    </row>
    <row r="140" s="1" customFormat="1" ht="6.96" customHeight="1">
      <c r="B140" s="58"/>
      <c r="C140" s="59"/>
      <c r="D140" s="59"/>
      <c r="E140" s="59"/>
      <c r="F140" s="59"/>
      <c r="G140" s="59"/>
      <c r="H140" s="59"/>
      <c r="I140" s="170"/>
      <c r="J140" s="59"/>
      <c r="K140" s="59"/>
      <c r="L140" s="40"/>
    </row>
  </sheetData>
  <sheetProtection sheet="1" autoFilter="0" formatColumns="0" formatRows="0" objects="1" scenarios="1" spinCount="100000" saltValue="5yOLQwnb3KL2wo7onKWrHe6Iac4JQk8MFrWuvqrAKsbl9Er6Q3Zn3evdxEypHifjFFCuc8MU8N1IuM8Js+i84A==" hashValue="nOFSAaQnQ331ShUscYYjMMJtOuufcaSnolhB+4Y05m87E+6odJDpyKjHbInxH7gMqF2kWi3ZxTTh6POLFtToVg==" algorithmName="SHA-512" password="CC35"/>
  <autoFilter ref="C121:K139"/>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PC-IPPROJEKT\Petr</dc:creator>
  <cp:lastModifiedBy>PC-IPPROJEKT\Petr</cp:lastModifiedBy>
  <dcterms:created xsi:type="dcterms:W3CDTF">2019-07-01T11:33:50Z</dcterms:created>
  <dcterms:modified xsi:type="dcterms:W3CDTF">2019-07-01T11:33:53Z</dcterms:modified>
</cp:coreProperties>
</file>